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17059-1 - SO 01 Oprava k..." sheetId="2" r:id="rId2"/>
    <sheet name="217059-2 - Vedlejší a ost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'217059-1 - SO 01 Oprava k...'!$C$121:$K$212</definedName>
    <definedName name="_xlnm.Print_Area" localSheetId="1">'217059-1 - SO 01 Oprava k...'!$C$4:$J$76,'217059-1 - SO 01 Oprava k...'!$C$82:$J$103,'217059-1 - SO 01 Oprava k...'!$C$109:$K$212</definedName>
    <definedName name="_xlnm.Print_Titles" localSheetId="1">'217059-1 - SO 01 Oprava k...'!$121:$121</definedName>
    <definedName name="_xlnm._FilterDatabase" localSheetId="2" hidden="1">'217059-2 - Vedlejší a ost...'!$C$118:$K$155</definedName>
    <definedName name="_xlnm.Print_Area" localSheetId="2">'217059-2 - Vedlejší a ost...'!$C$4:$J$76,'217059-2 - Vedlejší a ost...'!$C$82:$J$100,'217059-2 - Vedlejší a ost...'!$C$106:$K$155</definedName>
    <definedName name="_xlnm.Print_Titles" localSheetId="2">'217059-2 - Vedlejší a ost...'!$118:$118</definedName>
  </definedNames>
  <calcPr/>
</workbook>
</file>

<file path=xl/calcChain.xml><?xml version="1.0" encoding="utf-8"?>
<calcChain xmlns="http://schemas.openxmlformats.org/spreadsheetml/2006/main">
  <c i="3" l="1" r="J120"/>
  <c r="J37"/>
  <c r="J36"/>
  <c i="1" r="AY96"/>
  <c i="3" r="J35"/>
  <c i="1" r="AX96"/>
  <c i="3"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J97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2" r="J37"/>
  <c r="J36"/>
  <c i="1" r="AY95"/>
  <c i="2" r="J35"/>
  <c i="1" r="AX95"/>
  <c i="2"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112"/>
  <c i="1" r="L90"/>
  <c r="AM90"/>
  <c r="AM89"/>
  <c r="L89"/>
  <c r="AM87"/>
  <c r="L87"/>
  <c r="L85"/>
  <c r="L84"/>
  <c i="3" r="J135"/>
  <c r="J132"/>
  <c i="2" r="J151"/>
  <c i="3" r="BK139"/>
  <c r="BK137"/>
  <c r="BK135"/>
  <c r="BK132"/>
  <c r="BK129"/>
  <c r="J129"/>
  <c r="BK127"/>
  <c r="J127"/>
  <c r="BK125"/>
  <c r="J125"/>
  <c r="BK122"/>
  <c r="J122"/>
  <c i="2" r="BK205"/>
  <c r="BK202"/>
  <c r="J195"/>
  <c r="J184"/>
  <c r="BK174"/>
  <c r="BK133"/>
  <c r="J130"/>
  <c r="J128"/>
  <c r="J125"/>
  <c i="3" r="BK153"/>
  <c r="J150"/>
  <c i="2" r="BK198"/>
  <c r="J192"/>
  <c r="BK189"/>
  <c r="J181"/>
  <c r="J174"/>
  <c r="BK169"/>
  <c r="BK166"/>
  <c r="BK163"/>
  <c r="BK158"/>
  <c r="BK154"/>
  <c r="J136"/>
  <c r="J208"/>
  <c r="J202"/>
  <c r="BK195"/>
  <c r="BK181"/>
  <c r="J163"/>
  <c i="1" r="AS94"/>
  <c i="3" r="BK147"/>
  <c r="J147"/>
  <c r="BK145"/>
  <c r="J145"/>
  <c r="J142"/>
  <c r="J137"/>
  <c r="BK142"/>
  <c r="J139"/>
  <c i="2" r="BK211"/>
  <c r="BK208"/>
  <c r="J205"/>
  <c r="BK192"/>
  <c r="J189"/>
  <c r="J178"/>
  <c r="J166"/>
  <c r="J154"/>
  <c r="J139"/>
  <c r="BK136"/>
  <c r="J211"/>
  <c r="J198"/>
  <c r="BK184"/>
  <c r="BK178"/>
  <c r="J169"/>
  <c r="J158"/>
  <c r="BK151"/>
  <c r="J148"/>
  <c r="BK139"/>
  <c r="J133"/>
  <c r="BK148"/>
  <c r="BK130"/>
  <c r="BK128"/>
  <c r="BK125"/>
  <c i="3" r="J153"/>
  <c r="BK150"/>
  <c l="1" r="P131"/>
  <c i="2" r="R124"/>
  <c r="T177"/>
  <c i="3" r="R131"/>
  <c r="BK121"/>
  <c r="J121"/>
  <c r="J98"/>
  <c i="2" r="BK124"/>
  <c r="BK123"/>
  <c r="J123"/>
  <c r="J97"/>
  <c i="3" r="P121"/>
  <c r="T121"/>
  <c r="R121"/>
  <c i="2" r="P124"/>
  <c r="BK177"/>
  <c r="J177"/>
  <c r="J99"/>
  <c r="R177"/>
  <c r="T188"/>
  <c r="T201"/>
  <c r="T124"/>
  <c r="T123"/>
  <c r="T122"/>
  <c r="P177"/>
  <c r="BK188"/>
  <c r="J188"/>
  <c r="J100"/>
  <c r="P188"/>
  <c r="R188"/>
  <c r="BK201"/>
  <c r="J201"/>
  <c r="J101"/>
  <c r="P201"/>
  <c r="R201"/>
  <c i="3" r="BK131"/>
  <c r="J131"/>
  <c r="J99"/>
  <c r="T131"/>
  <c i="2" r="F92"/>
  <c r="BE151"/>
  <c i="3" r="F116"/>
  <c i="2" r="E85"/>
  <c r="BE136"/>
  <c r="BE154"/>
  <c r="BE163"/>
  <c r="BE181"/>
  <c r="J119"/>
  <c r="BE174"/>
  <c r="BE184"/>
  <c r="BE202"/>
  <c i="3" r="BE137"/>
  <c r="BE139"/>
  <c r="BE142"/>
  <c r="BE145"/>
  <c r="BE147"/>
  <c i="2" r="BE158"/>
  <c r="BE192"/>
  <c r="BE198"/>
  <c r="BE211"/>
  <c i="3" r="BE153"/>
  <c r="BE150"/>
  <c i="2" r="J89"/>
  <c r="BE130"/>
  <c r="BE133"/>
  <c r="BE178"/>
  <c r="BE195"/>
  <c r="BE208"/>
  <c r="BE148"/>
  <c r="BE169"/>
  <c r="BE189"/>
  <c r="BE205"/>
  <c r="BK210"/>
  <c r="J210"/>
  <c r="J102"/>
  <c i="3" r="E85"/>
  <c r="J89"/>
  <c r="J92"/>
  <c r="BE122"/>
  <c r="BE125"/>
  <c r="BE127"/>
  <c r="BE129"/>
  <c r="BE132"/>
  <c r="BE135"/>
  <c i="2" r="BE125"/>
  <c r="BE128"/>
  <c r="BE139"/>
  <c r="BE166"/>
  <c i="3" r="F36"/>
  <c i="1" r="BC96"/>
  <c i="3" r="J34"/>
  <c i="1" r="AW96"/>
  <c i="3" r="F35"/>
  <c i="1" r="BB96"/>
  <c i="2" r="F37"/>
  <c i="1" r="BD95"/>
  <c i="2" r="J34"/>
  <c i="1" r="AW95"/>
  <c i="2" r="F34"/>
  <c i="1" r="BA95"/>
  <c i="2" r="F36"/>
  <c i="1" r="BC95"/>
  <c i="2" r="F35"/>
  <c i="1" r="BB95"/>
  <c i="3" r="F37"/>
  <c i="1" r="BD96"/>
  <c i="3" r="F34"/>
  <c i="1" r="BA96"/>
  <c i="2" l="1" r="P123"/>
  <c r="P122"/>
  <c i="1" r="AU95"/>
  <c i="3" r="T119"/>
  <c r="R119"/>
  <c r="P119"/>
  <c i="1" r="AU96"/>
  <c i="2" r="R123"/>
  <c r="R122"/>
  <c i="3" r="BK119"/>
  <c r="J119"/>
  <c r="J96"/>
  <c i="2" r="J124"/>
  <c r="J98"/>
  <c r="BK122"/>
  <c r="J122"/>
  <c r="J96"/>
  <c i="1" r="BD94"/>
  <c r="W33"/>
  <c r="BC94"/>
  <c r="W32"/>
  <c i="3" r="F33"/>
  <c i="1" r="AZ96"/>
  <c r="BA94"/>
  <c r="AW94"/>
  <c r="AK30"/>
  <c i="3" r="J33"/>
  <c i="1" r="AV96"/>
  <c r="AT96"/>
  <c r="BB94"/>
  <c r="AX94"/>
  <c i="2" r="F33"/>
  <c i="1" r="AZ95"/>
  <c i="2" r="J33"/>
  <c i="1" r="AV95"/>
  <c r="AT95"/>
  <c l="1" r="AU94"/>
  <c r="AZ94"/>
  <c r="AV94"/>
  <c r="AK29"/>
  <c i="3" r="J30"/>
  <c i="1" r="AG96"/>
  <c r="AN96"/>
  <c r="AY94"/>
  <c i="2" r="J30"/>
  <c i="1" r="AG95"/>
  <c r="AN95"/>
  <c r="W30"/>
  <c r="W31"/>
  <c i="2" l="1" r="J39"/>
  <c i="3" r="J39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<sst xmlns="http://schemas.openxmlformats.org/spreadsheetml/2006/main">
  <si>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</si>
  <si>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</si>
  <si>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</si>
  <si>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</si>
  <si>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</si>
  <si>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{639198a6-e948-4a9c-b587-b5f0ae95d38d}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</si>
  <si>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</si>
  <si>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</si>
  <si>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</si>
  <si>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</si>
  <si>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</si>
  <si>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</si>
  <si>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</si>
  <si>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</si>
  <si>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</si>
  <si>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217059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</si>
  <si>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</si>
  <si>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</si>
  <si>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Kunovice – Kostelany, LB řkm 142,560 – 143,100, oprava nátrží</t>
  </si>
  <si>
    <t>KSO:</t>
  </si>
  <si>
    <t>CC-CZ:</t>
  </si>
  <si>
    <t>Místo:</t>
  </si>
  <si>
    <t>Kunovice, Kostelany nad Moravou</t>
  </si>
  <si>
    <t>Datum:</t>
  </si>
  <si>
    <t>18. 5. 2021</t>
  </si>
  <si>
    <t>Zadavatel:</t>
  </si>
  <si>
    <t>IČ:</t>
  </si>
  <si>
    <t>70890013</t>
  </si>
  <si>
    <t>Povodí Moravy, s. p.</t>
  </si>
  <si>
    <t>DIČ: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</si>
  <si>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</si>
  <si>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</si>
  <si>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</si>
  <si>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</si>
  <si>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</si>
  <si>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</si>
  <si>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</si>
  <si>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</si>
  <si>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</si>
  <si>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</si>
  <si>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</si>
  <si>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</si>
  <si>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</si>
  <si>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</si>
  <si>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</si>
  <si>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</si>
  <si>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</si>
  <si>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</si>
  <si>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</si>
  <si>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</si>
  <si>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</si>
  <si>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</si>
  <si>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</si>
  <si>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</si>
  <si>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</si>
  <si>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</si>
  <si>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</si>
  <si>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</si>
  <si>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</si>
  <si>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</si>
  <si>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</si>
  <si>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</si>
  <si>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</si>
  <si>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</si>
  <si>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</si>
  <si>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</si>
  <si>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</si>
  <si>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</si>
  <si>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</si>
  <si>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</si>
  <si>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</si>
  <si>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</si>
  <si>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</si>
  <si>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</si>
  <si>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</si>
  <si>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</si>
  <si>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</si>
  <si>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</si>
  <si>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</si>
  <si>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</si>
  <si>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</si>
  <si>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</si>
  <si>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</si>
  <si>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</si>
  <si>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</si>
  <si>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217059-1</t>
  </si>
  <si>
    <t>SO 01 Oprava koryta toku v km 142,560 – 143,100</t>
  </si>
  <si>
    <t>STA</t>
  </si>
  <si>
    <t>{f82ad4c3-6449-4c7f-a6c3-3e564aadfc3b}</t>
  </si>
  <si>
    <t>2</t>
  </si>
  <si>
    <t>217059-2</t>
  </si>
  <si>
    <t>Vedlejší a ostatní náklady</t>
  </si>
  <si>
    <t>{4c0cd3b3-b2a3-46bb-b7b1-220d26d49455}</t>
  </si>
  <si>
    <t>KRYCÍ LIST SOUPISU PRACÍ</t>
  </si>
  <si>
    <t>Objekt:</t>
  </si>
  <si>
    <t>217059-1 - SO 01 Oprava koryta toku v km 142,560 – 143,100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</si>
  <si>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</si>
  <si>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</si>
  <si>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</si>
  <si>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</si>
  <si>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</si>
  <si>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</si>
  <si>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</si>
  <si>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</si>
  <si>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</si>
  <si>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</si>
  <si>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</si>
  <si>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</si>
  <si>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</si>
  <si>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</si>
  <si>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</si>
  <si>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</si>
  <si>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</si>
  <si>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</si>
  <si>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</si>
  <si>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</si>
  <si>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</si>
  <si>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</si>
  <si>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</si>
  <si>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</si>
  <si>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</si>
  <si>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</si>
  <si>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</si>
  <si>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</si>
  <si>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</si>
  <si>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111103203</t>
  </si>
  <si>
    <t>Kosení ve vegetačním období travního porostu hustého</t>
  </si>
  <si>
    <t>ha</t>
  </si>
  <si>
    <t>CS ÚRS 2021 01</t>
  </si>
  <si>
    <t>4</t>
  </si>
  <si>
    <t>127047333</t>
  </si>
  <si>
    <t>PP</t>
  </si>
  <si>
    <t>Kosení travin a vodních rostlin ve vegetačním období travního porostu hustého</t>
  </si>
  <si>
    <t>VV</t>
  </si>
  <si>
    <t>((3,0*540,0)+(1,0*540,0))/10000 "pokosení trávy před započetím prací na svahu hráze a bermě"</t>
  </si>
  <si>
    <t>113151111</t>
  </si>
  <si>
    <t>Rozebrání zpevněných ploch ze silničních dílců</t>
  </si>
  <si>
    <t>m2</t>
  </si>
  <si>
    <t>-1124860848</t>
  </si>
  <si>
    <t xml:space="preserve">Rozebírání zpevněných ploch  s přemístěním na skládku na vzdálenost do 20 m nebo s naložením na dopravní prostředek ze silničních panelů</t>
  </si>
  <si>
    <t>3</t>
  </si>
  <si>
    <t>122151104</t>
  </si>
  <si>
    <t>Odkopávky a prokopávky nezapažené v hornině třídy těžitelnosti I, skupiny 1 a 2 objem do 500 m3 strojně</t>
  </si>
  <si>
    <t>m3</t>
  </si>
  <si>
    <t>1660349597</t>
  </si>
  <si>
    <t>Odkopávky a prokopávky nezapažené strojně v hornině třídy těžitelnosti I skupiny 1 a 2 přes 100 do 500 m3</t>
  </si>
  <si>
    <t>220,2+(1,4*7,0) "planimetrováno z příčných řezů, SW ACAD Civil 3D"</t>
  </si>
  <si>
    <t>162351103</t>
  </si>
  <si>
    <t>Vodorovné přemístění do 500 m výkopku/sypaniny z horniny třídy těžitelnosti I, skupiny 1 až 3</t>
  </si>
  <si>
    <t>758204594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</si>
  <si>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</si>
  <si>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220,2+(1,4*7,0) "přesun výkopů v rámci staveniště"</t>
  </si>
  <si>
    <t>5</t>
  </si>
  <si>
    <t>171151103</t>
  </si>
  <si>
    <t>Uložení sypaniny z hornin soudržných do násypů zhutněných</t>
  </si>
  <si>
    <t>111839274</t>
  </si>
  <si>
    <t>Uložení sypanin do násypů s rozprostřením sypaniny ve vrstvách a s hrubým urovnáním zhutněných z hornin soudržných jakékoliv třídy těžitelnosti</t>
  </si>
  <si>
    <t>129,6"násyp bermy"</t>
  </si>
  <si>
    <t>6</t>
  </si>
  <si>
    <t>171201102R</t>
  </si>
  <si>
    <t>Poplatek za užívání lesní cesty pro přepravu materiálu</t>
  </si>
  <si>
    <t>t</t>
  </si>
  <si>
    <t>-573590006</t>
  </si>
  <si>
    <t>P</t>
  </si>
  <si>
    <t>Poznámka k položce:_x000d_
Poplatek za užívání lesní cesty (Lesy ČR, s.p.) pro přepravu materiálu dle "Dohoda o užívání pozemku", ve výši 10 Kč/t!!!</t>
  </si>
  <si>
    <t>32,0*3,0*0,2*2,3*2 "navezení a následný odvoz silničních panelů pro zpevnění přístupu na stavbu; 2,3 t/m3"</t>
  </si>
  <si>
    <t>32,0*3,0*0,05*2,15*2 "podsyp ze ŠD pod silniční panely; 2,15 t/m3"</t>
  </si>
  <si>
    <t>2,7*2,3 "kamenivo pro zásyp nátrží; 2,3 t / m3"</t>
  </si>
  <si>
    <t>540,0*2,48*0,95*2,3 "oprava původního opevnění hráze nad hladinou vody; 2,3 t/m3"</t>
  </si>
  <si>
    <t>540,0*2,04*0,65*2,3 "oprava původního opevnění hráze pod hladinou vody; 2,3 t/m3"</t>
  </si>
  <si>
    <t>Součet</t>
  </si>
  <si>
    <t>7</t>
  </si>
  <si>
    <t>178153503</t>
  </si>
  <si>
    <t>Uložení sypanin z hornin třídy těžitelnosti II a III, skupiny 5 až 7 do hrází ve vrstvách tloušťky přes 1000 do 1500 mm</t>
  </si>
  <si>
    <t>-1578324245</t>
  </si>
  <si>
    <t>Uložení netříděných sypanin do kamenitých hrází nebo kamenitých částí smíšených hrází z hornin třídy těžitelnosti II a III, skupiny 5 až 7, ve vrstvách o tl. přes 1000 do 1500 mm</t>
  </si>
  <si>
    <t>2,7 "zásyp nátrží kamenivem f 63/125 mm; planimetrováno z příčných řezů, SW ACAD Civil 3D"</t>
  </si>
  <si>
    <t>8</t>
  </si>
  <si>
    <t>M</t>
  </si>
  <si>
    <t>58344003</t>
  </si>
  <si>
    <t>kamenivo drcené hrubé frakce 63/125</t>
  </si>
  <si>
    <t>1083887103</t>
  </si>
  <si>
    <t>9</t>
  </si>
  <si>
    <t>181111131</t>
  </si>
  <si>
    <t>Plošná úprava terénu do 500 m2 zemina skupiny 1 až 4 nerovnosti do 200 mm v rovinně a svahu do 1:5</t>
  </si>
  <si>
    <t>1934479276</t>
  </si>
  <si>
    <t>Plošná úprava terénu v zemině skupiny 1 až 4 s urovnáním povrchu bez doplnění ornice souvislé plochy do 500 m2 při nerovnostech terénu přes 150 do 200 mm v rovině nebo na svahu do 1:5</t>
  </si>
  <si>
    <t>Poznámka k položce:_x000d_
Materiál na doplnění nerovností bude použit z přebytku vytěžené zeminy (220,2 m3 - 129,6 m3 = 90,6 m3) po dokončení všech zemních prací.</t>
  </si>
  <si>
    <t>1665,0 "úprava bermy po dokončení stavebních prací; planimetrováno z příčných řezů, SW ACAD Civil 3D"</t>
  </si>
  <si>
    <t>10</t>
  </si>
  <si>
    <t>181411123</t>
  </si>
  <si>
    <t>Založení lučního trávníku výsevem plochy do 1000 m2 ve svahu do 1:1</t>
  </si>
  <si>
    <t>1577438479</t>
  </si>
  <si>
    <t>Založení trávníku na půdě předem připravené plochy do 1000 m2 výsevem včetně utažení lučního na svahu přes 1:2 do 1:1</t>
  </si>
  <si>
    <t>2569,5 "osetí bermy a částí hráze; planimetrováno z příčných řezů, SW ACAD Civil 3D"</t>
  </si>
  <si>
    <t>32,0*3,0 "osetí sjezdu po dokončení stavbních prací"</t>
  </si>
  <si>
    <t>11</t>
  </si>
  <si>
    <t>00572470</t>
  </si>
  <si>
    <t>osivo směs travní univerzál</t>
  </si>
  <si>
    <t>kg</t>
  </si>
  <si>
    <t>-1602125855</t>
  </si>
  <si>
    <t>2665,5*0,0045 'Přepočtené koeficientem množství</t>
  </si>
  <si>
    <t>12</t>
  </si>
  <si>
    <t>181951111</t>
  </si>
  <si>
    <t>Úprava pláně v hornině třídy těžitelnosti I, skupiny 1 až 3 bez zhutnění</t>
  </si>
  <si>
    <t>1763967585</t>
  </si>
  <si>
    <t>Úprava pláně vyrovnáním výškových rozdílů strojně v hornině třídy těžitelnosti I, skupiny 1 až 3 bez zhutnění</t>
  </si>
  <si>
    <t>13</t>
  </si>
  <si>
    <t>182151111</t>
  </si>
  <si>
    <t>Svahování v zářezech v hornině třídy těžitelnosti I, skupiny 1 až 3</t>
  </si>
  <si>
    <t>655269708</t>
  </si>
  <si>
    <t>Svahování trvalých svahů do projektovaných profilů strojně s potřebným přemístěním výkopku při svahování v zářezech v hornině třídy těžitelnosti I, skupiny 1 až 3</t>
  </si>
  <si>
    <t>526,35 "svahování v zářezech výkopů; planimetrováno z příčných řezů, SW ACAD Civil 3D"</t>
  </si>
  <si>
    <t>1128,15"příprava pro pokládku kameniva; svahování od hladiny vody po konec opevnění; planimetrováno z příčných řezů, SW ACAD Civil 3D"</t>
  </si>
  <si>
    <t>14</t>
  </si>
  <si>
    <t>182251101</t>
  </si>
  <si>
    <t>Svahování násypů</t>
  </si>
  <si>
    <t>-882195536</t>
  </si>
  <si>
    <t>Svahování trvalých svahů do projektovaných profilů strojně s potřebným přemístěním výkopku při svahování násypů v jakékoliv hornině</t>
  </si>
  <si>
    <t>377,7 "planimetrováno z příčných řezů, SW ACAD Civil 3D"</t>
  </si>
  <si>
    <t>Zakládání</t>
  </si>
  <si>
    <t>213141112</t>
  </si>
  <si>
    <t>Zřízení vrstvy z geotextilie v rovině nebo ve sklonu do 1:5 š do 6 m</t>
  </si>
  <si>
    <t>-1129947691</t>
  </si>
  <si>
    <t xml:space="preserve">Zřízení vrstvy z geotextilie  filtrační, separační, odvodňovací, ochranné, výztužné nebo protierozní v rovině nebo ve sklonu do 1:5, šířky přes 3 do 6 m</t>
  </si>
  <si>
    <t>32,0*(3,0+0,5+0,5) "zřízení vrstvy geotextilie s přesahem 0,5 m na každou stranu"</t>
  </si>
  <si>
    <t>16</t>
  </si>
  <si>
    <t>MTM.69366081</t>
  </si>
  <si>
    <t>textilie GEOFILTEX 63 63/50 ÚV stabilizace 500g/m2 do š 8,8m</t>
  </si>
  <si>
    <t>112183066</t>
  </si>
  <si>
    <t>128*1,15 'Přepočtené koeficientem množství</t>
  </si>
  <si>
    <t>17</t>
  </si>
  <si>
    <t>291211111R</t>
  </si>
  <si>
    <t>Zřízení plochy ze silničních panelů do lože tl 50 mm z kameniva</t>
  </si>
  <si>
    <t>689441760</t>
  </si>
  <si>
    <t xml:space="preserve">Zřízení zpevněné plochy ze silničních panelů  osazených do lože tl. 50 mm z kameniva</t>
  </si>
  <si>
    <t>Poznámka k položce:_x000d_
Sočástí položky "Zřízení plochy ze silničních panelů", je také jejich doprava a vlastní dodávka panelů, o tl. 0,215 m!!!</t>
  </si>
  <si>
    <t>32,0*3,0 "zpevnění příjezdu v délce 32,0 m"</t>
  </si>
  <si>
    <t>Vodorovné konstrukce</t>
  </si>
  <si>
    <t>18</t>
  </si>
  <si>
    <t>462513163</t>
  </si>
  <si>
    <t>Zához z lomového kamene záhozového hmotnost kamenů do 500 kg s vyklínováním spár úlomky kamene</t>
  </si>
  <si>
    <t>151100832</t>
  </si>
  <si>
    <t>Zához z lomového kamene neupraveného provedený ze břehu nebo z lešení, do sucha nebo do vody záhozového, hmotnost jednotlivých kamenů přes 200 do 500 kg oživený, s vyklínováním spár úlomky kamene</t>
  </si>
  <si>
    <t>540,0*2,48*0,95 "oprava původního opevnění hráze nad hladinou vody"</t>
  </si>
  <si>
    <t>19</t>
  </si>
  <si>
    <t>462513169</t>
  </si>
  <si>
    <t>Příplatek za urovnání líce záhozu z lomového kamene záhozového do 500 kg</t>
  </si>
  <si>
    <t>1703673319</t>
  </si>
  <si>
    <t>Zához z lomového kamene neupraveného provedený ze břehu nebo z lešení, do sucha nebo do vody záhozového, hmotnost jednotlivých kamenů přes 200 do 500 kg Příplatek k ceně za urovnání líce záhozu</t>
  </si>
  <si>
    <t>540,0*2,48 "zához z lomového kamene o hmotnosti do 500 kg - nad hladinou vody"</t>
  </si>
  <si>
    <t>20</t>
  </si>
  <si>
    <t>462514163</t>
  </si>
  <si>
    <t>Zához z lomového kamene záhozového hmotnost kamenů přes 500 kg</t>
  </si>
  <si>
    <t>-1313463124</t>
  </si>
  <si>
    <t>Zához z lomového kamene neupraveného provedený ze břehu nebo z lešení, do sucha nebo do vody záhozového, hmotnost jednotlivých kamenů přes 500 kg oživený</t>
  </si>
  <si>
    <t>540,0*2,04*0,65 "oprava původního opevnění hráze pod hladinou vody"</t>
  </si>
  <si>
    <t>462514169</t>
  </si>
  <si>
    <t>Příplatek za urovnání líce záhozu z lomového kamene záhozového přes 500 kg</t>
  </si>
  <si>
    <t>1083947617</t>
  </si>
  <si>
    <t>Zához z lomového kamene neupraveného provedený ze břehu nebo z lešení, do sucha nebo do vody záhozového, hmotnost jednotlivých kamenů přes 500 kg Příplatek k ceně za urovnání líce záhozu</t>
  </si>
  <si>
    <t>540,0*2,04 "zához z lomového kamene o hmotnosti nad 500 kg - pod hladinou vody"</t>
  </si>
  <si>
    <t>Trubní vedení</t>
  </si>
  <si>
    <t>22</t>
  </si>
  <si>
    <t>890411851</t>
  </si>
  <si>
    <t>Bourání šachet z prefabrikovaných skruží strojně obestavěného prostoru do 1,5 m3</t>
  </si>
  <si>
    <t>-598647258</t>
  </si>
  <si>
    <t>Bourání šachet a jímek strojně velikosti obestavěného prostoru do 1,5 m3 z prefabrikovaných skruží</t>
  </si>
  <si>
    <t>3,14*0,5*0,5*1,0 "odstranění ochrany vrtu ČHMÚ na koruně hráze; V=PI*r*r*v"</t>
  </si>
  <si>
    <t>23</t>
  </si>
  <si>
    <t>894411311</t>
  </si>
  <si>
    <t>Osazení betonových nebo železobetonových dílců pro šachty skruží rovných</t>
  </si>
  <si>
    <t>kus</t>
  </si>
  <si>
    <t>1196273578</t>
  </si>
  <si>
    <t>1 "ochrana vrtu ČHMÚ na koruně hráze"</t>
  </si>
  <si>
    <t>24</t>
  </si>
  <si>
    <t>59224104</t>
  </si>
  <si>
    <t>skruž betonová studniční 100x100x9cm</t>
  </si>
  <si>
    <t>-1595553429</t>
  </si>
  <si>
    <t>998</t>
  </si>
  <si>
    <t>Přesun hmot</t>
  </si>
  <si>
    <t>25</t>
  </si>
  <si>
    <t>998312011</t>
  </si>
  <si>
    <t>Přesun hmot pro sanace území, hrazení a úpravy bystřin</t>
  </si>
  <si>
    <t>358803884</t>
  </si>
  <si>
    <t xml:space="preserve">Přesun hmot pro sanace území, hrazení a úpravy bystřin  jakéhokoliv rozsahu pro dopravní vzdálenost 50 m</t>
  </si>
  <si>
    <t>217059-2 - Vedlejší a ostatní náklady</t>
  </si>
  <si>
    <t>OST - Ostatní</t>
  </si>
  <si>
    <t>VRN - Vedlejší rozpočtové náklady</t>
  </si>
  <si>
    <t>OST</t>
  </si>
  <si>
    <t>Ostatní</t>
  </si>
  <si>
    <t>800800001</t>
  </si>
  <si>
    <t>Náklady spojené se zajištěním a realizací prací</t>
  </si>
  <si>
    <t>soubor</t>
  </si>
  <si>
    <t>512</t>
  </si>
  <si>
    <t>-36528113</t>
  </si>
  <si>
    <t>Poznámka k položce:_x000d_
Uvedení pozemků a komunikací do původního stavu vč. případných oprav dle podmínek jejich vlastníka nebo správce - LČR, s.p. (oprava výtluků, oprava poškozených krajnic komunikace, zalití prasklin atd.)</t>
  </si>
  <si>
    <t>800800008</t>
  </si>
  <si>
    <t>Protokolární předání stavbou dotčených pozemků a _x000d_
komunikací, uvedených do původního stavu, zpět jejich_x000d_
 vlastníkům</t>
  </si>
  <si>
    <t>473168984</t>
  </si>
  <si>
    <t>Protokolární předání stavbou dotčených pozemků a 
komunikací, uvedených do původního stavu, zpět jejich
 vlastníkům</t>
  </si>
  <si>
    <t>800800010</t>
  </si>
  <si>
    <t>Zajištění informační tabule "Bezpečnostní upozornění" vč. veškerého montážního materiálu a osazení, 2 ks</t>
  </si>
  <si>
    <t>1565315620</t>
  </si>
  <si>
    <t>800800015</t>
  </si>
  <si>
    <t>Zajištění a zabezpečení staveniště, zřízení a likvidace zařízení staveniště, včetně případných přípojek, přístupů, _x000d_
deponií apod.</t>
  </si>
  <si>
    <t>-751106349</t>
  </si>
  <si>
    <t>Zajištění a zabezpečení staveniště, zřízení a likvidace zařízení staveniště, včetně případných přípojek, přístupů, 
deponií apod.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</si>
  <si>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</si>
  <si>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</si>
  <si>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</si>
  <si>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</si>
  <si>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1412215737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</si>
  <si>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</si>
  <si>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03 R</t>
  </si>
  <si>
    <t>Vytyčení stavby (případně pozemků nebo provedení jiných geodetických prací*) odborně způsobilou osobou v oboru zeměměřictví.</t>
  </si>
  <si>
    <t>13529538</t>
  </si>
  <si>
    <t>05 R</t>
  </si>
  <si>
    <t>Zajištění umístění štítku o povolení stavby a stejnopisu oznámení o zahájení prací oblastnímu inspektorátu práce na viditelném místě u vstupu na staveniště.</t>
  </si>
  <si>
    <t>-96099610</t>
  </si>
  <si>
    <t>13 R</t>
  </si>
  <si>
    <t>Zpracování a předání dokumentace skut. provedení stavby objednateli a zaměření skut. provedení stavby – geodetická část dokumentace v rozsahu odpovídajícím příslušným právním předpisům.</t>
  </si>
  <si>
    <t>950923144</t>
  </si>
  <si>
    <t>Poznámka k položce:_x000d_
Zpracování a předání dokumentace skutečného provedení stavby objednateli a zaměření skutečného provedení stavby – geodetická část dokumentace v rozsahu odpovídajícím příslušným právním předpisům. Pořízení fotodokumentace stavby._x000d_
Součástí dokumentace bude také popis a zdůvodnění případných změn a odchylek skutečného provedení stavby od stavebního povolení a ověřené projektové dokumentace.</t>
  </si>
  <si>
    <t>17 R</t>
  </si>
  <si>
    <t>Aktualizace (přizpůsobení) nebo zpracování* plánu bezpečnosti a ochrany zdraví při práci.</t>
  </si>
  <si>
    <t>-558208358</t>
  </si>
  <si>
    <t>Poznámka k položce:_x000d_
Vypracování ( příp. aktualizace)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</t>
  </si>
  <si>
    <t>18 R</t>
  </si>
  <si>
    <t>Zpracování (případně aktualizace) havarijního plánu pro celou stavbu.</t>
  </si>
  <si>
    <t>1622439546</t>
  </si>
  <si>
    <t>30 R</t>
  </si>
  <si>
    <t>Průběžné denní čištění a údržba dotčených komunikací v průběhu stavby</t>
  </si>
  <si>
    <t>1024</t>
  </si>
  <si>
    <t>-990286452</t>
  </si>
  <si>
    <t>100*4*20 "čištění povrchu vozovek během výstavby, minimálně 1x za týden; 20 týdnů"</t>
  </si>
  <si>
    <t>34 R</t>
  </si>
  <si>
    <t>Příplatek za ztížený přístup (únosnost, prostorově stísněné podmínky) a manipulaci na stavbě</t>
  </si>
  <si>
    <t>1273534435</t>
  </si>
  <si>
    <t>Poznámka k položce:_x000d_
Příplatek za ztížené podmínky přepravy materiálu na stavbu a po stavbě._x000d_
Je nutné zohlednit technické parametry komunikace a její únostnost a bezpodmínečně dodržet podmínky správců komunikace (Lesy ČR, s.p. a obec Kostelany nad Moravou)!!!</t>
  </si>
  <si>
    <t>39 R</t>
  </si>
  <si>
    <t>Pasportizace stávajících staveb, přilehlých objektů a komunikací, které budou určeny investorem před a po realizaci stavebních prací.</t>
  </si>
  <si>
    <t>1164422516</t>
  </si>
  <si>
    <t>Poznámka k položce:_x000d_
- Před započetím stavebních prací bude zhotovitelem proveden detailní pasport příjezdových komunikací, přilehlých staveb, nemovitostí a všech dotčených ploch._x000d_
- Případné odborné vyhodnocení rozsahu škod po dokončení stavebních prací._x000d_
- Pasportizace bude provedena v součinnosti s vlastníkem nebo správcem příjezdové komunikace - LČR, s.p._x000d_
- Po dokončení stavebních prací bude zhotovitelem proveden detailní pasport příjezdových komunikací, přilehlých staveb, nemovitostí a všech dotčených ploch.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</si>
</sst>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ROUND(AG94,1)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1)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1)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1)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1)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1)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1)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1)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217059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Morava, Kunovice – Kostelany, LB řkm 142,560 – 143,100, oprava nátrží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Kunovice, Kostelany nad Moravou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18. 5. 2021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 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GEOtest, a.s.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ROUND(SUM(AG95:AG96),1)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ROUND(SUM(AS95:AS96),1)</f>
        <v>0</v>
      </c>
      <c r="AT94" s="113">
        <f>ROUND(SUM(AV94:AW94),1)</f>
        <v>0</v>
      </c>
      <c r="AU94" s="114">
        <f>ROUND(SUM(AU95:AU96),5)</f>
        <v>0</v>
      </c>
      <c r="AV94" s="113">
        <f>ROUND(AZ94*L29,1)</f>
        <v>0</v>
      </c>
      <c r="AW94" s="113">
        <f>ROUND(BA94*L30,1)</f>
        <v>0</v>
      </c>
      <c r="AX94" s="113">
        <f>ROUND(BB94*L29,1)</f>
        <v>0</v>
      </c>
      <c r="AY94" s="113">
        <f>ROUND(BC94*L30,1)</f>
        <v>0</v>
      </c>
      <c r="AZ94" s="113">
        <f>ROUND(SUM(AZ95:AZ96),1)</f>
        <v>0</v>
      </c>
      <c r="BA94" s="113">
        <f>ROUND(SUM(BA95:BA96),1)</f>
        <v>0</v>
      </c>
      <c r="BB94" s="113">
        <f>ROUND(SUM(BB95:BB96),1)</f>
        <v>0</v>
      </c>
      <c r="BC94" s="113">
        <f>ROUND(SUM(BC95:BC96),1)</f>
        <v>0</v>
      </c>
      <c r="BD94" s="115">
        <f>ROUND(SUM(BD95:BD96),1)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24.7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'217059-1 - SO 01 Oprava k...'!J30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ROUND(SUM(AV95:AW95),1)</f>
        <v>0</v>
      </c>
      <c r="AU95" s="128">
        <f>'217059-1 - SO 01 Oprava k...'!P122</f>
        <v>0</v>
      </c>
      <c r="AV95" s="127">
        <f>'217059-1 - SO 01 Oprava k...'!J33</f>
        <v>0</v>
      </c>
      <c r="AW95" s="127">
        <f>'217059-1 - SO 01 Oprava k...'!J34</f>
        <v>0</v>
      </c>
      <c r="AX95" s="127">
        <f>'217059-1 - SO 01 Oprava k...'!J35</f>
        <v>0</v>
      </c>
      <c r="AY95" s="127">
        <f>'217059-1 - SO 01 Oprava k...'!J36</f>
        <v>0</v>
      </c>
      <c r="AZ95" s="127">
        <f>'217059-1 - SO 01 Oprava k...'!F33</f>
        <v>0</v>
      </c>
      <c r="BA95" s="127">
        <f>'217059-1 - SO 01 Oprava k...'!F34</f>
        <v>0</v>
      </c>
      <c r="BB95" s="127">
        <f>'217059-1 - SO 01 Oprava k...'!F35</f>
        <v>0</v>
      </c>
      <c r="BC95" s="127">
        <f>'217059-1 - SO 01 Oprava k...'!F36</f>
        <v>0</v>
      </c>
      <c r="BD95" s="129">
        <f>'217059-1 - SO 01 Oprava k...'!F37</f>
        <v>0</v>
      </c>
      <c r="BE95" s="7"/>
      <c r="BT95" s="130" t="s">
        <v>8</v>
      </c>
      <c r="BV95" s="130" t="s">
        <v>82</v>
      </c>
      <c r="BW95" s="130" t="s">
        <v>88</v>
      </c>
      <c r="BX95" s="130" t="s">
        <v>5</v>
      </c>
      <c r="CL95" s="130" t="s">
        <v>1</v>
      </c>
      <c r="CM95" s="130" t="s">
        <v>89</v>
      </c>
    </row>
    <row r="96" s="7" customFormat="1" ht="24.75" customHeight="1">
      <c r="A96" s="118" t="s">
        <v>84</v>
      </c>
      <c r="B96" s="119"/>
      <c r="C96" s="120"/>
      <c r="D96" s="121" t="s">
        <v>90</v>
      </c>
      <c r="E96" s="121"/>
      <c r="F96" s="121"/>
      <c r="G96" s="121"/>
      <c r="H96" s="121"/>
      <c r="I96" s="122"/>
      <c r="J96" s="121" t="s">
        <v>91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'217059-2 - Vedlejší a ost...'!J30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31">
        <v>0</v>
      </c>
      <c r="AT96" s="132">
        <f>ROUND(SUM(AV96:AW96),1)</f>
        <v>0</v>
      </c>
      <c r="AU96" s="133">
        <f>'217059-2 - Vedlejší a ost...'!P119</f>
        <v>0</v>
      </c>
      <c r="AV96" s="132">
        <f>'217059-2 - Vedlejší a ost...'!J33</f>
        <v>0</v>
      </c>
      <c r="AW96" s="132">
        <f>'217059-2 - Vedlejší a ost...'!J34</f>
        <v>0</v>
      </c>
      <c r="AX96" s="132">
        <f>'217059-2 - Vedlejší a ost...'!J35</f>
        <v>0</v>
      </c>
      <c r="AY96" s="132">
        <f>'217059-2 - Vedlejší a ost...'!J36</f>
        <v>0</v>
      </c>
      <c r="AZ96" s="132">
        <f>'217059-2 - Vedlejší a ost...'!F33</f>
        <v>0</v>
      </c>
      <c r="BA96" s="132">
        <f>'217059-2 - Vedlejší a ost...'!F34</f>
        <v>0</v>
      </c>
      <c r="BB96" s="132">
        <f>'217059-2 - Vedlejší a ost...'!F35</f>
        <v>0</v>
      </c>
      <c r="BC96" s="132">
        <f>'217059-2 - Vedlejší a ost...'!F36</f>
        <v>0</v>
      </c>
      <c r="BD96" s="134">
        <f>'217059-2 - Vedlejší a ost...'!F37</f>
        <v>0</v>
      </c>
      <c r="BE96" s="7"/>
      <c r="BT96" s="130" t="s">
        <v>8</v>
      </c>
      <c r="BV96" s="130" t="s">
        <v>82</v>
      </c>
      <c r="BW96" s="130" t="s">
        <v>92</v>
      </c>
      <c r="BX96" s="130" t="s">
        <v>5</v>
      </c>
      <c r="CL96" s="130" t="s">
        <v>1</v>
      </c>
      <c r="CM96" s="130" t="s">
        <v>89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1OUJk2ZTetX3ibamFFsBdAOQGKzwd7u3tw7EQkhQcHe07E81qut5dzyW6oALworKspiz2LPk0seE3XgRPKH0Qg==" hashValue="UBm2ZFYtFK1bYYIRYJIuiTHV716q9KBl17buDABLQKMo9tAZC56LuZaVVazCQ6kZcW58fuZuN4ecFBTbiduL4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17059-1 - SO 01 Oprava k...'!C2" display="/"/>
    <hyperlink ref="A96" location="'217059-2 - Vedlejší a o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26.25" customHeight="1">
      <c r="B7" s="19"/>
      <c r="E7" s="140" t="str">
        <f>'Rekapitulace stavby'!K6</f>
        <v>Morava, Kunovice – Kostelany, LB řkm 142,560 – 143,100, oprava nátrží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18. 5. 2021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29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29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ROUND(J122, 1)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ROUND((SUM(BE122:BE212)),  1)</f>
        <v>0</v>
      </c>
      <c r="G33" s="37"/>
      <c r="H33" s="37"/>
      <c r="I33" s="154">
        <v>0.20999999999999999</v>
      </c>
      <c r="J33" s="153">
        <f>ROUND(((SUM(BE122:BE212))*I33),  1)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ROUND((SUM(BF122:BF212)),  1)</f>
        <v>0</v>
      </c>
      <c r="G34" s="37"/>
      <c r="H34" s="37"/>
      <c r="I34" s="154">
        <v>0.14999999999999999</v>
      </c>
      <c r="J34" s="153">
        <f>ROUND(((SUM(BF122:BF212))*I34),  1)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ROUND((SUM(BG122:BG212)),  1)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ROUND((SUM(BH122:BH212)),  1)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ROUND((SUM(BI122:BI212)),  1)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Morava, Kunovice – Kostelany, LB řkm 142,560 – 143,100, oprava nátrží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217059-1 - SO 01 Oprava koryta toku v km 142,560 – 143,100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Kunovice, Kostelany nad Moravou</v>
      </c>
      <c r="G89" s="39"/>
      <c r="H89" s="39"/>
      <c r="I89" s="31" t="s">
        <v>23</v>
      </c>
      <c r="J89" s="78" t="str">
        <f>IF(J12="","",J12)</f>
        <v>18. 5. 2021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Povodí Moravy, s. 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J177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J188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J201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J210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Morava, Kunovice – Kostelany, LB řkm 142,560 – 143,100, oprava nátrží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30" customHeight="1">
      <c r="A114" s="37"/>
      <c r="B114" s="38"/>
      <c r="C114" s="39"/>
      <c r="D114" s="39"/>
      <c r="E114" s="75" t="str">
        <f>E9</f>
        <v>217059-1 - SO 01 Oprava koryta toku v km 142,560 – 143,100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>Kunovice, Kostelany nad Moravou</v>
      </c>
      <c r="G116" s="39"/>
      <c r="H116" s="39"/>
      <c r="I116" s="31" t="s">
        <v>23</v>
      </c>
      <c r="J116" s="78" t="str">
        <f>IF(J12="","",J12)</f>
        <v>18. 5. 2021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Povodí Moravy, s. p.</v>
      </c>
      <c r="G118" s="39"/>
      <c r="H118" s="39"/>
      <c r="I118" s="31" t="s">
        <v>32</v>
      </c>
      <c r="J118" s="35" t="str">
        <f>E21</f>
        <v>GEOtest, a.s.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37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108</v>
      </c>
      <c r="D121" s="193" t="s">
        <v>65</v>
      </c>
      <c r="E121" s="193" t="s">
        <v>61</v>
      </c>
      <c r="F121" s="193" t="s">
        <v>62</v>
      </c>
      <c r="G121" s="193" t="s">
        <v>109</v>
      </c>
      <c r="H121" s="193" t="s">
        <v>110</v>
      </c>
      <c r="I121" s="193" t="s">
        <v>111</v>
      </c>
      <c r="J121" s="193" t="s">
        <v>98</v>
      </c>
      <c r="K121" s="194" t="s">
        <v>112</v>
      </c>
      <c r="L121" s="195"/>
      <c r="M121" s="99" t="s">
        <v>1</v>
      </c>
      <c r="N121" s="100" t="s">
        <v>44</v>
      </c>
      <c r="O121" s="100" t="s">
        <v>113</v>
      </c>
      <c r="P121" s="100" t="s">
        <v>114</v>
      </c>
      <c r="Q121" s="100" t="s">
        <v>115</v>
      </c>
      <c r="R121" s="100" t="s">
        <v>116</v>
      </c>
      <c r="S121" s="100" t="s">
        <v>117</v>
      </c>
      <c r="T121" s="101" t="s">
        <v>118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119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3998.73776</v>
      </c>
      <c r="S122" s="103"/>
      <c r="T122" s="199">
        <f>T123</f>
        <v>35.596800000000002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79</v>
      </c>
      <c r="AU122" s="16" t="s">
        <v>100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79</v>
      </c>
      <c r="E123" s="204" t="s">
        <v>120</v>
      </c>
      <c r="F123" s="204" t="s">
        <v>121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P124+P177+P188+P201+P210</f>
        <v>0</v>
      </c>
      <c r="Q123" s="209"/>
      <c r="R123" s="210">
        <f>R124+R177+R188+R201+R210</f>
        <v>3998.73776</v>
      </c>
      <c r="S123" s="209"/>
      <c r="T123" s="211">
        <f>T124+T177+T188+T201+T210</f>
        <v>35.596800000000002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</v>
      </c>
      <c r="AT123" s="213" t="s">
        <v>79</v>
      </c>
      <c r="AU123" s="213" t="s">
        <v>80</v>
      </c>
      <c r="AY123" s="212" t="s">
        <v>122</v>
      </c>
      <c r="BK123" s="214">
        <f>BK124+BK177+BK188+BK201+BK210</f>
        <v>0</v>
      </c>
    </row>
    <row r="124" s="12" customFormat="1" ht="22.8" customHeight="1">
      <c r="A124" s="12"/>
      <c r="B124" s="201"/>
      <c r="C124" s="202"/>
      <c r="D124" s="203" t="s">
        <v>79</v>
      </c>
      <c r="E124" s="215" t="s">
        <v>8</v>
      </c>
      <c r="F124" s="215" t="s">
        <v>123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SUM(P125:P176)</f>
        <v>0</v>
      </c>
      <c r="Q124" s="209"/>
      <c r="R124" s="210">
        <f>SUM(R125:R176)</f>
        <v>6.9914899999999998</v>
      </c>
      <c r="S124" s="209"/>
      <c r="T124" s="211">
        <f>SUM(T125:T176)</f>
        <v>34.079999999999998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</v>
      </c>
      <c r="AT124" s="213" t="s">
        <v>79</v>
      </c>
      <c r="AU124" s="213" t="s">
        <v>8</v>
      </c>
      <c r="AY124" s="212" t="s">
        <v>122</v>
      </c>
      <c r="BK124" s="214">
        <f>SUM(BK125:BK176)</f>
        <v>0</v>
      </c>
    </row>
    <row r="125" s="2" customFormat="1" ht="14.4" customHeight="1">
      <c r="A125" s="37"/>
      <c r="B125" s="38"/>
      <c r="C125" s="217" t="s">
        <v>8</v>
      </c>
      <c r="D125" s="217" t="s">
        <v>124</v>
      </c>
      <c r="E125" s="218" t="s">
        <v>125</v>
      </c>
      <c r="F125" s="219" t="s">
        <v>126</v>
      </c>
      <c r="G125" s="220" t="s">
        <v>127</v>
      </c>
      <c r="H125" s="221">
        <v>0.22</v>
      </c>
      <c r="I125" s="222"/>
      <c r="J125" s="221">
        <f>ROUND(I125*H125,0)</f>
        <v>0</v>
      </c>
      <c r="K125" s="219" t="s">
        <v>128</v>
      </c>
      <c r="L125" s="43"/>
      <c r="M125" s="223" t="s">
        <v>1</v>
      </c>
      <c r="N125" s="224" t="s">
        <v>45</v>
      </c>
      <c r="O125" s="90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7" t="s">
        <v>129</v>
      </c>
      <c r="AT125" s="227" t="s">
        <v>124</v>
      </c>
      <c r="AU125" s="227" t="s">
        <v>89</v>
      </c>
      <c r="AY125" s="16" t="s">
        <v>122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</v>
      </c>
      <c r="BK125" s="228">
        <f>ROUND(I125*H125,0)</f>
        <v>0</v>
      </c>
      <c r="BL125" s="16" t="s">
        <v>129</v>
      </c>
      <c r="BM125" s="227" t="s">
        <v>130</v>
      </c>
    </row>
    <row r="126" s="2" customFormat="1">
      <c r="A126" s="37"/>
      <c r="B126" s="38"/>
      <c r="C126" s="39"/>
      <c r="D126" s="229" t="s">
        <v>131</v>
      </c>
      <c r="E126" s="39"/>
      <c r="F126" s="230" t="s">
        <v>132</v>
      </c>
      <c r="G126" s="39"/>
      <c r="H126" s="39"/>
      <c r="I126" s="231"/>
      <c r="J126" s="39"/>
      <c r="K126" s="39"/>
      <c r="L126" s="43"/>
      <c r="M126" s="232"/>
      <c r="N126" s="233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89</v>
      </c>
    </row>
    <row r="127" s="13" customFormat="1">
      <c r="A127" s="13"/>
      <c r="B127" s="234"/>
      <c r="C127" s="235"/>
      <c r="D127" s="229" t="s">
        <v>133</v>
      </c>
      <c r="E127" s="236" t="s">
        <v>1</v>
      </c>
      <c r="F127" s="237" t="s">
        <v>134</v>
      </c>
      <c r="G127" s="235"/>
      <c r="H127" s="238">
        <v>0.22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133</v>
      </c>
      <c r="AU127" s="244" t="s">
        <v>89</v>
      </c>
      <c r="AV127" s="13" t="s">
        <v>89</v>
      </c>
      <c r="AW127" s="13" t="s">
        <v>36</v>
      </c>
      <c r="AX127" s="13" t="s">
        <v>8</v>
      </c>
      <c r="AY127" s="244" t="s">
        <v>122</v>
      </c>
    </row>
    <row r="128" s="2" customFormat="1" ht="14.4" customHeight="1">
      <c r="A128" s="37"/>
      <c r="B128" s="38"/>
      <c r="C128" s="217" t="s">
        <v>89</v>
      </c>
      <c r="D128" s="217" t="s">
        <v>124</v>
      </c>
      <c r="E128" s="218" t="s">
        <v>135</v>
      </c>
      <c r="F128" s="219" t="s">
        <v>136</v>
      </c>
      <c r="G128" s="220" t="s">
        <v>137</v>
      </c>
      <c r="H128" s="221">
        <v>96</v>
      </c>
      <c r="I128" s="222"/>
      <c r="J128" s="221">
        <f>ROUND(I128*H128,0)</f>
        <v>0</v>
      </c>
      <c r="K128" s="219" t="s">
        <v>128</v>
      </c>
      <c r="L128" s="43"/>
      <c r="M128" s="223" t="s">
        <v>1</v>
      </c>
      <c r="N128" s="224" t="s">
        <v>45</v>
      </c>
      <c r="O128" s="90"/>
      <c r="P128" s="225">
        <f>O128*H128</f>
        <v>0</v>
      </c>
      <c r="Q128" s="225">
        <v>0</v>
      </c>
      <c r="R128" s="225">
        <f>Q128*H128</f>
        <v>0</v>
      </c>
      <c r="S128" s="225">
        <v>0.35499999999999998</v>
      </c>
      <c r="T128" s="226">
        <f>S128*H128</f>
        <v>34.079999999999998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7" t="s">
        <v>129</v>
      </c>
      <c r="AT128" s="227" t="s">
        <v>124</v>
      </c>
      <c r="AU128" s="227" t="s">
        <v>89</v>
      </c>
      <c r="AY128" s="16" t="s">
        <v>122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6" t="s">
        <v>8</v>
      </c>
      <c r="BK128" s="228">
        <f>ROUND(I128*H128,0)</f>
        <v>0</v>
      </c>
      <c r="BL128" s="16" t="s">
        <v>129</v>
      </c>
      <c r="BM128" s="227" t="s">
        <v>138</v>
      </c>
    </row>
    <row r="129" s="2" customFormat="1">
      <c r="A129" s="37"/>
      <c r="B129" s="38"/>
      <c r="C129" s="39"/>
      <c r="D129" s="229" t="s">
        <v>131</v>
      </c>
      <c r="E129" s="39"/>
      <c r="F129" s="230" t="s">
        <v>139</v>
      </c>
      <c r="G129" s="39"/>
      <c r="H129" s="39"/>
      <c r="I129" s="231"/>
      <c r="J129" s="39"/>
      <c r="K129" s="39"/>
      <c r="L129" s="43"/>
      <c r="M129" s="232"/>
      <c r="N129" s="233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89</v>
      </c>
    </row>
    <row r="130" s="2" customFormat="1" ht="24.15" customHeight="1">
      <c r="A130" s="37"/>
      <c r="B130" s="38"/>
      <c r="C130" s="217" t="s">
        <v>140</v>
      </c>
      <c r="D130" s="217" t="s">
        <v>124</v>
      </c>
      <c r="E130" s="218" t="s">
        <v>141</v>
      </c>
      <c r="F130" s="219" t="s">
        <v>142</v>
      </c>
      <c r="G130" s="220" t="s">
        <v>143</v>
      </c>
      <c r="H130" s="221">
        <v>230</v>
      </c>
      <c r="I130" s="222"/>
      <c r="J130" s="221">
        <f>ROUND(I130*H130,0)</f>
        <v>0</v>
      </c>
      <c r="K130" s="219" t="s">
        <v>128</v>
      </c>
      <c r="L130" s="43"/>
      <c r="M130" s="223" t="s">
        <v>1</v>
      </c>
      <c r="N130" s="224" t="s">
        <v>45</v>
      </c>
      <c r="O130" s="90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7" t="s">
        <v>129</v>
      </c>
      <c r="AT130" s="227" t="s">
        <v>124</v>
      </c>
      <c r="AU130" s="227" t="s">
        <v>89</v>
      </c>
      <c r="AY130" s="16" t="s">
        <v>122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</v>
      </c>
      <c r="BK130" s="228">
        <f>ROUND(I130*H130,0)</f>
        <v>0</v>
      </c>
      <c r="BL130" s="16" t="s">
        <v>129</v>
      </c>
      <c r="BM130" s="227" t="s">
        <v>144</v>
      </c>
    </row>
    <row r="131" s="2" customFormat="1">
      <c r="A131" s="37"/>
      <c r="B131" s="38"/>
      <c r="C131" s="39"/>
      <c r="D131" s="229" t="s">
        <v>131</v>
      </c>
      <c r="E131" s="39"/>
      <c r="F131" s="230" t="s">
        <v>145</v>
      </c>
      <c r="G131" s="39"/>
      <c r="H131" s="39"/>
      <c r="I131" s="231"/>
      <c r="J131" s="39"/>
      <c r="K131" s="39"/>
      <c r="L131" s="43"/>
      <c r="M131" s="232"/>
      <c r="N131" s="233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131</v>
      </c>
      <c r="AU131" s="16" t="s">
        <v>89</v>
      </c>
    </row>
    <row r="132" s="13" customFormat="1">
      <c r="A132" s="13"/>
      <c r="B132" s="234"/>
      <c r="C132" s="235"/>
      <c r="D132" s="229" t="s">
        <v>133</v>
      </c>
      <c r="E132" s="236" t="s">
        <v>1</v>
      </c>
      <c r="F132" s="237" t="s">
        <v>146</v>
      </c>
      <c r="G132" s="235"/>
      <c r="H132" s="238">
        <v>230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133</v>
      </c>
      <c r="AU132" s="244" t="s">
        <v>89</v>
      </c>
      <c r="AV132" s="13" t="s">
        <v>89</v>
      </c>
      <c r="AW132" s="13" t="s">
        <v>36</v>
      </c>
      <c r="AX132" s="13" t="s">
        <v>8</v>
      </c>
      <c r="AY132" s="244" t="s">
        <v>122</v>
      </c>
    </row>
    <row r="133" s="2" customFormat="1" ht="24.15" customHeight="1">
      <c r="A133" s="37"/>
      <c r="B133" s="38"/>
      <c r="C133" s="217" t="s">
        <v>129</v>
      </c>
      <c r="D133" s="217" t="s">
        <v>124</v>
      </c>
      <c r="E133" s="218" t="s">
        <v>147</v>
      </c>
      <c r="F133" s="219" t="s">
        <v>148</v>
      </c>
      <c r="G133" s="220" t="s">
        <v>143</v>
      </c>
      <c r="H133" s="221">
        <v>230</v>
      </c>
      <c r="I133" s="222"/>
      <c r="J133" s="221">
        <f>ROUND(I133*H133,0)</f>
        <v>0</v>
      </c>
      <c r="K133" s="219" t="s">
        <v>128</v>
      </c>
      <c r="L133" s="43"/>
      <c r="M133" s="223" t="s">
        <v>1</v>
      </c>
      <c r="N133" s="224" t="s">
        <v>45</v>
      </c>
      <c r="O133" s="90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7" t="s">
        <v>129</v>
      </c>
      <c r="AT133" s="227" t="s">
        <v>124</v>
      </c>
      <c r="AU133" s="227" t="s">
        <v>89</v>
      </c>
      <c r="AY133" s="16" t="s">
        <v>122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6" t="s">
        <v>8</v>
      </c>
      <c r="BK133" s="228">
        <f>ROUND(I133*H133,0)</f>
        <v>0</v>
      </c>
      <c r="BL133" s="16" t="s">
        <v>129</v>
      </c>
      <c r="BM133" s="227" t="s">
        <v>149</v>
      </c>
    </row>
    <row r="134" s="2" customFormat="1">
      <c r="A134" s="37"/>
      <c r="B134" s="38"/>
      <c r="C134" s="39"/>
      <c r="D134" s="229" t="s">
        <v>131</v>
      </c>
      <c r="E134" s="39"/>
      <c r="F134" s="230" t="s">
        <v>150</v>
      </c>
      <c r="G134" s="39"/>
      <c r="H134" s="39"/>
      <c r="I134" s="231"/>
      <c r="J134" s="39"/>
      <c r="K134" s="39"/>
      <c r="L134" s="43"/>
      <c r="M134" s="232"/>
      <c r="N134" s="233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89</v>
      </c>
    </row>
    <row r="135" s="13" customFormat="1">
      <c r="A135" s="13"/>
      <c r="B135" s="234"/>
      <c r="C135" s="235"/>
      <c r="D135" s="229" t="s">
        <v>133</v>
      </c>
      <c r="E135" s="236" t="s">
        <v>1</v>
      </c>
      <c r="F135" s="237" t="s">
        <v>151</v>
      </c>
      <c r="G135" s="235"/>
      <c r="H135" s="238">
        <v>230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133</v>
      </c>
      <c r="AU135" s="244" t="s">
        <v>89</v>
      </c>
      <c r="AV135" s="13" t="s">
        <v>89</v>
      </c>
      <c r="AW135" s="13" t="s">
        <v>36</v>
      </c>
      <c r="AX135" s="13" t="s">
        <v>8</v>
      </c>
      <c r="AY135" s="244" t="s">
        <v>122</v>
      </c>
    </row>
    <row r="136" s="2" customFormat="1" ht="24.15" customHeight="1">
      <c r="A136" s="37"/>
      <c r="B136" s="38"/>
      <c r="C136" s="217" t="s">
        <v>152</v>
      </c>
      <c r="D136" s="217" t="s">
        <v>124</v>
      </c>
      <c r="E136" s="218" t="s">
        <v>153</v>
      </c>
      <c r="F136" s="219" t="s">
        <v>154</v>
      </c>
      <c r="G136" s="220" t="s">
        <v>143</v>
      </c>
      <c r="H136" s="221">
        <v>129.59999999999999</v>
      </c>
      <c r="I136" s="222"/>
      <c r="J136" s="221">
        <f>ROUND(I136*H136,0)</f>
        <v>0</v>
      </c>
      <c r="K136" s="219" t="s">
        <v>128</v>
      </c>
      <c r="L136" s="43"/>
      <c r="M136" s="223" t="s">
        <v>1</v>
      </c>
      <c r="N136" s="224" t="s">
        <v>45</v>
      </c>
      <c r="O136" s="90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7" t="s">
        <v>129</v>
      </c>
      <c r="AT136" s="227" t="s">
        <v>124</v>
      </c>
      <c r="AU136" s="227" t="s">
        <v>89</v>
      </c>
      <c r="AY136" s="16" t="s">
        <v>122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6" t="s">
        <v>8</v>
      </c>
      <c r="BK136" s="228">
        <f>ROUND(I136*H136,0)</f>
        <v>0</v>
      </c>
      <c r="BL136" s="16" t="s">
        <v>129</v>
      </c>
      <c r="BM136" s="227" t="s">
        <v>155</v>
      </c>
    </row>
    <row r="137" s="2" customFormat="1">
      <c r="A137" s="37"/>
      <c r="B137" s="38"/>
      <c r="C137" s="39"/>
      <c r="D137" s="229" t="s">
        <v>131</v>
      </c>
      <c r="E137" s="39"/>
      <c r="F137" s="230" t="s">
        <v>156</v>
      </c>
      <c r="G137" s="39"/>
      <c r="H137" s="39"/>
      <c r="I137" s="231"/>
      <c r="J137" s="39"/>
      <c r="K137" s="39"/>
      <c r="L137" s="43"/>
      <c r="M137" s="232"/>
      <c r="N137" s="233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131</v>
      </c>
      <c r="AU137" s="16" t="s">
        <v>89</v>
      </c>
    </row>
    <row r="138" s="13" customFormat="1">
      <c r="A138" s="13"/>
      <c r="B138" s="234"/>
      <c r="C138" s="235"/>
      <c r="D138" s="229" t="s">
        <v>133</v>
      </c>
      <c r="E138" s="236" t="s">
        <v>1</v>
      </c>
      <c r="F138" s="237" t="s">
        <v>157</v>
      </c>
      <c r="G138" s="235"/>
      <c r="H138" s="238">
        <v>129.59999999999999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133</v>
      </c>
      <c r="AU138" s="244" t="s">
        <v>89</v>
      </c>
      <c r="AV138" s="13" t="s">
        <v>89</v>
      </c>
      <c r="AW138" s="13" t="s">
        <v>36</v>
      </c>
      <c r="AX138" s="13" t="s">
        <v>8</v>
      </c>
      <c r="AY138" s="244" t="s">
        <v>122</v>
      </c>
    </row>
    <row r="139" s="2" customFormat="1" ht="14.4" customHeight="1">
      <c r="A139" s="37"/>
      <c r="B139" s="38"/>
      <c r="C139" s="217" t="s">
        <v>158</v>
      </c>
      <c r="D139" s="217" t="s">
        <v>124</v>
      </c>
      <c r="E139" s="218" t="s">
        <v>159</v>
      </c>
      <c r="F139" s="219" t="s">
        <v>160</v>
      </c>
      <c r="G139" s="220" t="s">
        <v>161</v>
      </c>
      <c r="H139" s="221">
        <v>4688.21</v>
      </c>
      <c r="I139" s="222"/>
      <c r="J139" s="221">
        <f>ROUND(I139*H139,0)</f>
        <v>0</v>
      </c>
      <c r="K139" s="219" t="s">
        <v>1</v>
      </c>
      <c r="L139" s="43"/>
      <c r="M139" s="223" t="s">
        <v>1</v>
      </c>
      <c r="N139" s="224" t="s">
        <v>45</v>
      </c>
      <c r="O139" s="90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7" t="s">
        <v>129</v>
      </c>
      <c r="AT139" s="227" t="s">
        <v>124</v>
      </c>
      <c r="AU139" s="227" t="s">
        <v>89</v>
      </c>
      <c r="AY139" s="16" t="s">
        <v>122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6" t="s">
        <v>8</v>
      </c>
      <c r="BK139" s="228">
        <f>ROUND(I139*H139,0)</f>
        <v>0</v>
      </c>
      <c r="BL139" s="16" t="s">
        <v>129</v>
      </c>
      <c r="BM139" s="227" t="s">
        <v>162</v>
      </c>
    </row>
    <row r="140" s="2" customFormat="1">
      <c r="A140" s="37"/>
      <c r="B140" s="38"/>
      <c r="C140" s="39"/>
      <c r="D140" s="229" t="s">
        <v>131</v>
      </c>
      <c r="E140" s="39"/>
      <c r="F140" s="230" t="s">
        <v>160</v>
      </c>
      <c r="G140" s="39"/>
      <c r="H140" s="39"/>
      <c r="I140" s="231"/>
      <c r="J140" s="39"/>
      <c r="K140" s="39"/>
      <c r="L140" s="43"/>
      <c r="M140" s="232"/>
      <c r="N140" s="233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131</v>
      </c>
      <c r="AU140" s="16" t="s">
        <v>89</v>
      </c>
    </row>
    <row r="141" s="2" customFormat="1">
      <c r="A141" s="37"/>
      <c r="B141" s="38"/>
      <c r="C141" s="39"/>
      <c r="D141" s="229" t="s">
        <v>163</v>
      </c>
      <c r="E141" s="39"/>
      <c r="F141" s="245" t="s">
        <v>164</v>
      </c>
      <c r="G141" s="39"/>
      <c r="H141" s="39"/>
      <c r="I141" s="231"/>
      <c r="J141" s="39"/>
      <c r="K141" s="39"/>
      <c r="L141" s="43"/>
      <c r="M141" s="232"/>
      <c r="N141" s="233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163</v>
      </c>
      <c r="AU141" s="16" t="s">
        <v>89</v>
      </c>
    </row>
    <row r="142" s="13" customFormat="1">
      <c r="A142" s="13"/>
      <c r="B142" s="234"/>
      <c r="C142" s="235"/>
      <c r="D142" s="229" t="s">
        <v>133</v>
      </c>
      <c r="E142" s="236" t="s">
        <v>1</v>
      </c>
      <c r="F142" s="237" t="s">
        <v>165</v>
      </c>
      <c r="G142" s="235"/>
      <c r="H142" s="238">
        <v>88.319999999999993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133</v>
      </c>
      <c r="AU142" s="244" t="s">
        <v>89</v>
      </c>
      <c r="AV142" s="13" t="s">
        <v>89</v>
      </c>
      <c r="AW142" s="13" t="s">
        <v>36</v>
      </c>
      <c r="AX142" s="13" t="s">
        <v>80</v>
      </c>
      <c r="AY142" s="244" t="s">
        <v>122</v>
      </c>
    </row>
    <row r="143" s="13" customFormat="1">
      <c r="A143" s="13"/>
      <c r="B143" s="234"/>
      <c r="C143" s="235"/>
      <c r="D143" s="229" t="s">
        <v>133</v>
      </c>
      <c r="E143" s="236" t="s">
        <v>1</v>
      </c>
      <c r="F143" s="237" t="s">
        <v>166</v>
      </c>
      <c r="G143" s="235"/>
      <c r="H143" s="238">
        <v>20.640000000000001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133</v>
      </c>
      <c r="AU143" s="244" t="s">
        <v>89</v>
      </c>
      <c r="AV143" s="13" t="s">
        <v>89</v>
      </c>
      <c r="AW143" s="13" t="s">
        <v>36</v>
      </c>
      <c r="AX143" s="13" t="s">
        <v>80</v>
      </c>
      <c r="AY143" s="244" t="s">
        <v>122</v>
      </c>
    </row>
    <row r="144" s="13" customFormat="1">
      <c r="A144" s="13"/>
      <c r="B144" s="234"/>
      <c r="C144" s="235"/>
      <c r="D144" s="229" t="s">
        <v>133</v>
      </c>
      <c r="E144" s="236" t="s">
        <v>1</v>
      </c>
      <c r="F144" s="237" t="s">
        <v>167</v>
      </c>
      <c r="G144" s="235"/>
      <c r="H144" s="238">
        <v>6.21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133</v>
      </c>
      <c r="AU144" s="244" t="s">
        <v>89</v>
      </c>
      <c r="AV144" s="13" t="s">
        <v>89</v>
      </c>
      <c r="AW144" s="13" t="s">
        <v>36</v>
      </c>
      <c r="AX144" s="13" t="s">
        <v>80</v>
      </c>
      <c r="AY144" s="244" t="s">
        <v>122</v>
      </c>
    </row>
    <row r="145" s="13" customFormat="1">
      <c r="A145" s="13"/>
      <c r="B145" s="234"/>
      <c r="C145" s="235"/>
      <c r="D145" s="229" t="s">
        <v>133</v>
      </c>
      <c r="E145" s="236" t="s">
        <v>1</v>
      </c>
      <c r="F145" s="237" t="s">
        <v>168</v>
      </c>
      <c r="G145" s="235"/>
      <c r="H145" s="238">
        <v>2926.1500000000001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133</v>
      </c>
      <c r="AU145" s="244" t="s">
        <v>89</v>
      </c>
      <c r="AV145" s="13" t="s">
        <v>89</v>
      </c>
      <c r="AW145" s="13" t="s">
        <v>36</v>
      </c>
      <c r="AX145" s="13" t="s">
        <v>80</v>
      </c>
      <c r="AY145" s="244" t="s">
        <v>122</v>
      </c>
    </row>
    <row r="146" s="13" customFormat="1">
      <c r="A146" s="13"/>
      <c r="B146" s="234"/>
      <c r="C146" s="235"/>
      <c r="D146" s="229" t="s">
        <v>133</v>
      </c>
      <c r="E146" s="236" t="s">
        <v>1</v>
      </c>
      <c r="F146" s="237" t="s">
        <v>169</v>
      </c>
      <c r="G146" s="235"/>
      <c r="H146" s="238">
        <v>1646.8900000000001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133</v>
      </c>
      <c r="AU146" s="244" t="s">
        <v>89</v>
      </c>
      <c r="AV146" s="13" t="s">
        <v>89</v>
      </c>
      <c r="AW146" s="13" t="s">
        <v>36</v>
      </c>
      <c r="AX146" s="13" t="s">
        <v>80</v>
      </c>
      <c r="AY146" s="244" t="s">
        <v>122</v>
      </c>
    </row>
    <row r="147" s="14" customFormat="1">
      <c r="A147" s="14"/>
      <c r="B147" s="246"/>
      <c r="C147" s="247"/>
      <c r="D147" s="229" t="s">
        <v>133</v>
      </c>
      <c r="E147" s="248" t="s">
        <v>1</v>
      </c>
      <c r="F147" s="249" t="s">
        <v>170</v>
      </c>
      <c r="G147" s="247"/>
      <c r="H147" s="250">
        <v>4688.21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133</v>
      </c>
      <c r="AU147" s="256" t="s">
        <v>89</v>
      </c>
      <c r="AV147" s="14" t="s">
        <v>129</v>
      </c>
      <c r="AW147" s="14" t="s">
        <v>36</v>
      </c>
      <c r="AX147" s="14" t="s">
        <v>8</v>
      </c>
      <c r="AY147" s="256" t="s">
        <v>122</v>
      </c>
    </row>
    <row r="148" s="2" customFormat="1" ht="37.8" customHeight="1">
      <c r="A148" s="37"/>
      <c r="B148" s="38"/>
      <c r="C148" s="217" t="s">
        <v>171</v>
      </c>
      <c r="D148" s="217" t="s">
        <v>124</v>
      </c>
      <c r="E148" s="218" t="s">
        <v>172</v>
      </c>
      <c r="F148" s="219" t="s">
        <v>173</v>
      </c>
      <c r="G148" s="220" t="s">
        <v>143</v>
      </c>
      <c r="H148" s="221">
        <v>2.7000000000000002</v>
      </c>
      <c r="I148" s="222"/>
      <c r="J148" s="221">
        <f>ROUND(I148*H148,0)</f>
        <v>0</v>
      </c>
      <c r="K148" s="219" t="s">
        <v>128</v>
      </c>
      <c r="L148" s="43"/>
      <c r="M148" s="223" t="s">
        <v>1</v>
      </c>
      <c r="N148" s="224" t="s">
        <v>45</v>
      </c>
      <c r="O148" s="90"/>
      <c r="P148" s="225">
        <f>O148*H148</f>
        <v>0</v>
      </c>
      <c r="Q148" s="225">
        <v>0.28499999999999998</v>
      </c>
      <c r="R148" s="225">
        <f>Q148*H148</f>
        <v>0.76949999999999996</v>
      </c>
      <c r="S148" s="225">
        <v>0</v>
      </c>
      <c r="T148" s="22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7" t="s">
        <v>129</v>
      </c>
      <c r="AT148" s="227" t="s">
        <v>124</v>
      </c>
      <c r="AU148" s="227" t="s">
        <v>89</v>
      </c>
      <c r="AY148" s="16" t="s">
        <v>122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6" t="s">
        <v>8</v>
      </c>
      <c r="BK148" s="228">
        <f>ROUND(I148*H148,0)</f>
        <v>0</v>
      </c>
      <c r="BL148" s="16" t="s">
        <v>129</v>
      </c>
      <c r="BM148" s="227" t="s">
        <v>174</v>
      </c>
    </row>
    <row r="149" s="2" customFormat="1">
      <c r="A149" s="37"/>
      <c r="B149" s="38"/>
      <c r="C149" s="39"/>
      <c r="D149" s="229" t="s">
        <v>131</v>
      </c>
      <c r="E149" s="39"/>
      <c r="F149" s="230" t="s">
        <v>175</v>
      </c>
      <c r="G149" s="39"/>
      <c r="H149" s="39"/>
      <c r="I149" s="231"/>
      <c r="J149" s="39"/>
      <c r="K149" s="39"/>
      <c r="L149" s="43"/>
      <c r="M149" s="232"/>
      <c r="N149" s="233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89</v>
      </c>
    </row>
    <row r="150" s="13" customFormat="1">
      <c r="A150" s="13"/>
      <c r="B150" s="234"/>
      <c r="C150" s="235"/>
      <c r="D150" s="229" t="s">
        <v>133</v>
      </c>
      <c r="E150" s="236" t="s">
        <v>1</v>
      </c>
      <c r="F150" s="237" t="s">
        <v>176</v>
      </c>
      <c r="G150" s="235"/>
      <c r="H150" s="238">
        <v>2.7000000000000002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133</v>
      </c>
      <c r="AU150" s="244" t="s">
        <v>89</v>
      </c>
      <c r="AV150" s="13" t="s">
        <v>89</v>
      </c>
      <c r="AW150" s="13" t="s">
        <v>36</v>
      </c>
      <c r="AX150" s="13" t="s">
        <v>8</v>
      </c>
      <c r="AY150" s="244" t="s">
        <v>122</v>
      </c>
    </row>
    <row r="151" s="2" customFormat="1" ht="14.4" customHeight="1">
      <c r="A151" s="37"/>
      <c r="B151" s="38"/>
      <c r="C151" s="257" t="s">
        <v>177</v>
      </c>
      <c r="D151" s="257" t="s">
        <v>178</v>
      </c>
      <c r="E151" s="258" t="s">
        <v>179</v>
      </c>
      <c r="F151" s="259" t="s">
        <v>180</v>
      </c>
      <c r="G151" s="260" t="s">
        <v>161</v>
      </c>
      <c r="H151" s="261">
        <v>6.21</v>
      </c>
      <c r="I151" s="262"/>
      <c r="J151" s="261">
        <f>ROUND(I151*H151,0)</f>
        <v>0</v>
      </c>
      <c r="K151" s="259" t="s">
        <v>128</v>
      </c>
      <c r="L151" s="263"/>
      <c r="M151" s="264" t="s">
        <v>1</v>
      </c>
      <c r="N151" s="265" t="s">
        <v>45</v>
      </c>
      <c r="O151" s="90"/>
      <c r="P151" s="225">
        <f>O151*H151</f>
        <v>0</v>
      </c>
      <c r="Q151" s="225">
        <v>1</v>
      </c>
      <c r="R151" s="225">
        <f>Q151*H151</f>
        <v>6.21</v>
      </c>
      <c r="S151" s="225">
        <v>0</v>
      </c>
      <c r="T151" s="22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7" t="s">
        <v>177</v>
      </c>
      <c r="AT151" s="227" t="s">
        <v>178</v>
      </c>
      <c r="AU151" s="227" t="s">
        <v>89</v>
      </c>
      <c r="AY151" s="16" t="s">
        <v>122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6" t="s">
        <v>8</v>
      </c>
      <c r="BK151" s="228">
        <f>ROUND(I151*H151,0)</f>
        <v>0</v>
      </c>
      <c r="BL151" s="16" t="s">
        <v>129</v>
      </c>
      <c r="BM151" s="227" t="s">
        <v>181</v>
      </c>
    </row>
    <row r="152" s="2" customFormat="1">
      <c r="A152" s="37"/>
      <c r="B152" s="38"/>
      <c r="C152" s="39"/>
      <c r="D152" s="229" t="s">
        <v>131</v>
      </c>
      <c r="E152" s="39"/>
      <c r="F152" s="230" t="s">
        <v>180</v>
      </c>
      <c r="G152" s="39"/>
      <c r="H152" s="39"/>
      <c r="I152" s="231"/>
      <c r="J152" s="39"/>
      <c r="K152" s="39"/>
      <c r="L152" s="43"/>
      <c r="M152" s="232"/>
      <c r="N152" s="233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131</v>
      </c>
      <c r="AU152" s="16" t="s">
        <v>89</v>
      </c>
    </row>
    <row r="153" s="13" customFormat="1">
      <c r="A153" s="13"/>
      <c r="B153" s="234"/>
      <c r="C153" s="235"/>
      <c r="D153" s="229" t="s">
        <v>133</v>
      </c>
      <c r="E153" s="236" t="s">
        <v>1</v>
      </c>
      <c r="F153" s="237" t="s">
        <v>167</v>
      </c>
      <c r="G153" s="235"/>
      <c r="H153" s="238">
        <v>6.21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133</v>
      </c>
      <c r="AU153" s="244" t="s">
        <v>89</v>
      </c>
      <c r="AV153" s="13" t="s">
        <v>89</v>
      </c>
      <c r="AW153" s="13" t="s">
        <v>36</v>
      </c>
      <c r="AX153" s="13" t="s">
        <v>8</v>
      </c>
      <c r="AY153" s="244" t="s">
        <v>122</v>
      </c>
    </row>
    <row r="154" s="2" customFormat="1" ht="24.15" customHeight="1">
      <c r="A154" s="37"/>
      <c r="B154" s="38"/>
      <c r="C154" s="217" t="s">
        <v>182</v>
      </c>
      <c r="D154" s="217" t="s">
        <v>124</v>
      </c>
      <c r="E154" s="218" t="s">
        <v>183</v>
      </c>
      <c r="F154" s="219" t="s">
        <v>184</v>
      </c>
      <c r="G154" s="220" t="s">
        <v>137</v>
      </c>
      <c r="H154" s="221">
        <v>1665</v>
      </c>
      <c r="I154" s="222"/>
      <c r="J154" s="221">
        <f>ROUND(I154*H154,0)</f>
        <v>0</v>
      </c>
      <c r="K154" s="219" t="s">
        <v>128</v>
      </c>
      <c r="L154" s="43"/>
      <c r="M154" s="223" t="s">
        <v>1</v>
      </c>
      <c r="N154" s="224" t="s">
        <v>45</v>
      </c>
      <c r="O154" s="90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7" t="s">
        <v>129</v>
      </c>
      <c r="AT154" s="227" t="s">
        <v>124</v>
      </c>
      <c r="AU154" s="227" t="s">
        <v>89</v>
      </c>
      <c r="AY154" s="16" t="s">
        <v>122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</v>
      </c>
      <c r="BK154" s="228">
        <f>ROUND(I154*H154,0)</f>
        <v>0</v>
      </c>
      <c r="BL154" s="16" t="s">
        <v>129</v>
      </c>
      <c r="BM154" s="227" t="s">
        <v>185</v>
      </c>
    </row>
    <row r="155" s="2" customFormat="1">
      <c r="A155" s="37"/>
      <c r="B155" s="38"/>
      <c r="C155" s="39"/>
      <c r="D155" s="229" t="s">
        <v>131</v>
      </c>
      <c r="E155" s="39"/>
      <c r="F155" s="230" t="s">
        <v>186</v>
      </c>
      <c r="G155" s="39"/>
      <c r="H155" s="39"/>
      <c r="I155" s="231"/>
      <c r="J155" s="39"/>
      <c r="K155" s="39"/>
      <c r="L155" s="43"/>
      <c r="M155" s="232"/>
      <c r="N155" s="233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131</v>
      </c>
      <c r="AU155" s="16" t="s">
        <v>89</v>
      </c>
    </row>
    <row r="156" s="2" customFormat="1">
      <c r="A156" s="37"/>
      <c r="B156" s="38"/>
      <c r="C156" s="39"/>
      <c r="D156" s="229" t="s">
        <v>163</v>
      </c>
      <c r="E156" s="39"/>
      <c r="F156" s="245" t="s">
        <v>187</v>
      </c>
      <c r="G156" s="39"/>
      <c r="H156" s="39"/>
      <c r="I156" s="231"/>
      <c r="J156" s="39"/>
      <c r="K156" s="39"/>
      <c r="L156" s="43"/>
      <c r="M156" s="232"/>
      <c r="N156" s="233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163</v>
      </c>
      <c r="AU156" s="16" t="s">
        <v>89</v>
      </c>
    </row>
    <row r="157" s="13" customFormat="1">
      <c r="A157" s="13"/>
      <c r="B157" s="234"/>
      <c r="C157" s="235"/>
      <c r="D157" s="229" t="s">
        <v>133</v>
      </c>
      <c r="E157" s="236" t="s">
        <v>1</v>
      </c>
      <c r="F157" s="237" t="s">
        <v>188</v>
      </c>
      <c r="G157" s="235"/>
      <c r="H157" s="238">
        <v>1665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133</v>
      </c>
      <c r="AU157" s="244" t="s">
        <v>89</v>
      </c>
      <c r="AV157" s="13" t="s">
        <v>89</v>
      </c>
      <c r="AW157" s="13" t="s">
        <v>36</v>
      </c>
      <c r="AX157" s="13" t="s">
        <v>8</v>
      </c>
      <c r="AY157" s="244" t="s">
        <v>122</v>
      </c>
    </row>
    <row r="158" s="2" customFormat="1" ht="24.15" customHeight="1">
      <c r="A158" s="37"/>
      <c r="B158" s="38"/>
      <c r="C158" s="217" t="s">
        <v>189</v>
      </c>
      <c r="D158" s="217" t="s">
        <v>124</v>
      </c>
      <c r="E158" s="218" t="s">
        <v>190</v>
      </c>
      <c r="F158" s="219" t="s">
        <v>191</v>
      </c>
      <c r="G158" s="220" t="s">
        <v>137</v>
      </c>
      <c r="H158" s="221">
        <v>2665.5</v>
      </c>
      <c r="I158" s="222"/>
      <c r="J158" s="221">
        <f>ROUND(I158*H158,0)</f>
        <v>0</v>
      </c>
      <c r="K158" s="219" t="s">
        <v>128</v>
      </c>
      <c r="L158" s="43"/>
      <c r="M158" s="223" t="s">
        <v>1</v>
      </c>
      <c r="N158" s="224" t="s">
        <v>45</v>
      </c>
      <c r="O158" s="90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7" t="s">
        <v>129</v>
      </c>
      <c r="AT158" s="227" t="s">
        <v>124</v>
      </c>
      <c r="AU158" s="227" t="s">
        <v>89</v>
      </c>
      <c r="AY158" s="16" t="s">
        <v>122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6" t="s">
        <v>8</v>
      </c>
      <c r="BK158" s="228">
        <f>ROUND(I158*H158,0)</f>
        <v>0</v>
      </c>
      <c r="BL158" s="16" t="s">
        <v>129</v>
      </c>
      <c r="BM158" s="227" t="s">
        <v>192</v>
      </c>
    </row>
    <row r="159" s="2" customFormat="1">
      <c r="A159" s="37"/>
      <c r="B159" s="38"/>
      <c r="C159" s="39"/>
      <c r="D159" s="229" t="s">
        <v>131</v>
      </c>
      <c r="E159" s="39"/>
      <c r="F159" s="230" t="s">
        <v>193</v>
      </c>
      <c r="G159" s="39"/>
      <c r="H159" s="39"/>
      <c r="I159" s="231"/>
      <c r="J159" s="39"/>
      <c r="K159" s="39"/>
      <c r="L159" s="43"/>
      <c r="M159" s="232"/>
      <c r="N159" s="233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131</v>
      </c>
      <c r="AU159" s="16" t="s">
        <v>89</v>
      </c>
    </row>
    <row r="160" s="13" customFormat="1">
      <c r="A160" s="13"/>
      <c r="B160" s="234"/>
      <c r="C160" s="235"/>
      <c r="D160" s="229" t="s">
        <v>133</v>
      </c>
      <c r="E160" s="236" t="s">
        <v>1</v>
      </c>
      <c r="F160" s="237" t="s">
        <v>194</v>
      </c>
      <c r="G160" s="235"/>
      <c r="H160" s="238">
        <v>2569.5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133</v>
      </c>
      <c r="AU160" s="244" t="s">
        <v>89</v>
      </c>
      <c r="AV160" s="13" t="s">
        <v>89</v>
      </c>
      <c r="AW160" s="13" t="s">
        <v>36</v>
      </c>
      <c r="AX160" s="13" t="s">
        <v>80</v>
      </c>
      <c r="AY160" s="244" t="s">
        <v>122</v>
      </c>
    </row>
    <row r="161" s="13" customFormat="1">
      <c r="A161" s="13"/>
      <c r="B161" s="234"/>
      <c r="C161" s="235"/>
      <c r="D161" s="229" t="s">
        <v>133</v>
      </c>
      <c r="E161" s="236" t="s">
        <v>1</v>
      </c>
      <c r="F161" s="237" t="s">
        <v>195</v>
      </c>
      <c r="G161" s="235"/>
      <c r="H161" s="238">
        <v>96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133</v>
      </c>
      <c r="AU161" s="244" t="s">
        <v>89</v>
      </c>
      <c r="AV161" s="13" t="s">
        <v>89</v>
      </c>
      <c r="AW161" s="13" t="s">
        <v>36</v>
      </c>
      <c r="AX161" s="13" t="s">
        <v>80</v>
      </c>
      <c r="AY161" s="244" t="s">
        <v>122</v>
      </c>
    </row>
    <row r="162" s="14" customFormat="1">
      <c r="A162" s="14"/>
      <c r="B162" s="246"/>
      <c r="C162" s="247"/>
      <c r="D162" s="229" t="s">
        <v>133</v>
      </c>
      <c r="E162" s="248" t="s">
        <v>1</v>
      </c>
      <c r="F162" s="249" t="s">
        <v>170</v>
      </c>
      <c r="G162" s="247"/>
      <c r="H162" s="250">
        <v>2665.5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133</v>
      </c>
      <c r="AU162" s="256" t="s">
        <v>89</v>
      </c>
      <c r="AV162" s="14" t="s">
        <v>129</v>
      </c>
      <c r="AW162" s="14" t="s">
        <v>36</v>
      </c>
      <c r="AX162" s="14" t="s">
        <v>8</v>
      </c>
      <c r="AY162" s="256" t="s">
        <v>122</v>
      </c>
    </row>
    <row r="163" s="2" customFormat="1" ht="14.4" customHeight="1">
      <c r="A163" s="37"/>
      <c r="B163" s="38"/>
      <c r="C163" s="257" t="s">
        <v>196</v>
      </c>
      <c r="D163" s="257" t="s">
        <v>178</v>
      </c>
      <c r="E163" s="258" t="s">
        <v>197</v>
      </c>
      <c r="F163" s="259" t="s">
        <v>198</v>
      </c>
      <c r="G163" s="260" t="s">
        <v>199</v>
      </c>
      <c r="H163" s="261">
        <v>11.99</v>
      </c>
      <c r="I163" s="262"/>
      <c r="J163" s="261">
        <f>ROUND(I163*H163,0)</f>
        <v>0</v>
      </c>
      <c r="K163" s="259" t="s">
        <v>128</v>
      </c>
      <c r="L163" s="263"/>
      <c r="M163" s="264" t="s">
        <v>1</v>
      </c>
      <c r="N163" s="265" t="s">
        <v>45</v>
      </c>
      <c r="O163" s="90"/>
      <c r="P163" s="225">
        <f>O163*H163</f>
        <v>0</v>
      </c>
      <c r="Q163" s="225">
        <v>0.001</v>
      </c>
      <c r="R163" s="225">
        <f>Q163*H163</f>
        <v>0.011990000000000001</v>
      </c>
      <c r="S163" s="225">
        <v>0</v>
      </c>
      <c r="T163" s="22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7" t="s">
        <v>177</v>
      </c>
      <c r="AT163" s="227" t="s">
        <v>178</v>
      </c>
      <c r="AU163" s="227" t="s">
        <v>89</v>
      </c>
      <c r="AY163" s="16" t="s">
        <v>122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</v>
      </c>
      <c r="BK163" s="228">
        <f>ROUND(I163*H163,0)</f>
        <v>0</v>
      </c>
      <c r="BL163" s="16" t="s">
        <v>129</v>
      </c>
      <c r="BM163" s="227" t="s">
        <v>200</v>
      </c>
    </row>
    <row r="164" s="2" customFormat="1">
      <c r="A164" s="37"/>
      <c r="B164" s="38"/>
      <c r="C164" s="39"/>
      <c r="D164" s="229" t="s">
        <v>131</v>
      </c>
      <c r="E164" s="39"/>
      <c r="F164" s="230" t="s">
        <v>198</v>
      </c>
      <c r="G164" s="39"/>
      <c r="H164" s="39"/>
      <c r="I164" s="231"/>
      <c r="J164" s="39"/>
      <c r="K164" s="39"/>
      <c r="L164" s="43"/>
      <c r="M164" s="232"/>
      <c r="N164" s="233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131</v>
      </c>
      <c r="AU164" s="16" t="s">
        <v>89</v>
      </c>
    </row>
    <row r="165" s="13" customFormat="1">
      <c r="A165" s="13"/>
      <c r="B165" s="234"/>
      <c r="C165" s="235"/>
      <c r="D165" s="229" t="s">
        <v>133</v>
      </c>
      <c r="E165" s="235"/>
      <c r="F165" s="237" t="s">
        <v>201</v>
      </c>
      <c r="G165" s="235"/>
      <c r="H165" s="238">
        <v>11.99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133</v>
      </c>
      <c r="AU165" s="244" t="s">
        <v>89</v>
      </c>
      <c r="AV165" s="13" t="s">
        <v>89</v>
      </c>
      <c r="AW165" s="13" t="s">
        <v>4</v>
      </c>
      <c r="AX165" s="13" t="s">
        <v>8</v>
      </c>
      <c r="AY165" s="244" t="s">
        <v>122</v>
      </c>
    </row>
    <row r="166" s="2" customFormat="1" ht="24.15" customHeight="1">
      <c r="A166" s="37"/>
      <c r="B166" s="38"/>
      <c r="C166" s="217" t="s">
        <v>202</v>
      </c>
      <c r="D166" s="217" t="s">
        <v>124</v>
      </c>
      <c r="E166" s="218" t="s">
        <v>203</v>
      </c>
      <c r="F166" s="219" t="s">
        <v>204</v>
      </c>
      <c r="G166" s="220" t="s">
        <v>137</v>
      </c>
      <c r="H166" s="221">
        <v>1665</v>
      </c>
      <c r="I166" s="222"/>
      <c r="J166" s="221">
        <f>ROUND(I166*H166,0)</f>
        <v>0</v>
      </c>
      <c r="K166" s="219" t="s">
        <v>128</v>
      </c>
      <c r="L166" s="43"/>
      <c r="M166" s="223" t="s">
        <v>1</v>
      </c>
      <c r="N166" s="224" t="s">
        <v>45</v>
      </c>
      <c r="O166" s="90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7" t="s">
        <v>129</v>
      </c>
      <c r="AT166" s="227" t="s">
        <v>124</v>
      </c>
      <c r="AU166" s="227" t="s">
        <v>89</v>
      </c>
      <c r="AY166" s="16" t="s">
        <v>122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6" t="s">
        <v>8</v>
      </c>
      <c r="BK166" s="228">
        <f>ROUND(I166*H166,0)</f>
        <v>0</v>
      </c>
      <c r="BL166" s="16" t="s">
        <v>129</v>
      </c>
      <c r="BM166" s="227" t="s">
        <v>205</v>
      </c>
    </row>
    <row r="167" s="2" customFormat="1">
      <c r="A167" s="37"/>
      <c r="B167" s="38"/>
      <c r="C167" s="39"/>
      <c r="D167" s="229" t="s">
        <v>131</v>
      </c>
      <c r="E167" s="39"/>
      <c r="F167" s="230" t="s">
        <v>206</v>
      </c>
      <c r="G167" s="39"/>
      <c r="H167" s="39"/>
      <c r="I167" s="231"/>
      <c r="J167" s="39"/>
      <c r="K167" s="39"/>
      <c r="L167" s="43"/>
      <c r="M167" s="232"/>
      <c r="N167" s="233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131</v>
      </c>
      <c r="AU167" s="16" t="s">
        <v>89</v>
      </c>
    </row>
    <row r="168" s="13" customFormat="1">
      <c r="A168" s="13"/>
      <c r="B168" s="234"/>
      <c r="C168" s="235"/>
      <c r="D168" s="229" t="s">
        <v>133</v>
      </c>
      <c r="E168" s="236" t="s">
        <v>1</v>
      </c>
      <c r="F168" s="237" t="s">
        <v>188</v>
      </c>
      <c r="G168" s="235"/>
      <c r="H168" s="238">
        <v>1665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133</v>
      </c>
      <c r="AU168" s="244" t="s">
        <v>89</v>
      </c>
      <c r="AV168" s="13" t="s">
        <v>89</v>
      </c>
      <c r="AW168" s="13" t="s">
        <v>36</v>
      </c>
      <c r="AX168" s="13" t="s">
        <v>8</v>
      </c>
      <c r="AY168" s="244" t="s">
        <v>122</v>
      </c>
    </row>
    <row r="169" s="2" customFormat="1" ht="24.15" customHeight="1">
      <c r="A169" s="37"/>
      <c r="B169" s="38"/>
      <c r="C169" s="217" t="s">
        <v>207</v>
      </c>
      <c r="D169" s="217" t="s">
        <v>124</v>
      </c>
      <c r="E169" s="218" t="s">
        <v>208</v>
      </c>
      <c r="F169" s="219" t="s">
        <v>209</v>
      </c>
      <c r="G169" s="220" t="s">
        <v>137</v>
      </c>
      <c r="H169" s="221">
        <v>1654.5</v>
      </c>
      <c r="I169" s="222"/>
      <c r="J169" s="221">
        <f>ROUND(I169*H169,0)</f>
        <v>0</v>
      </c>
      <c r="K169" s="219" t="s">
        <v>128</v>
      </c>
      <c r="L169" s="43"/>
      <c r="M169" s="223" t="s">
        <v>1</v>
      </c>
      <c r="N169" s="224" t="s">
        <v>45</v>
      </c>
      <c r="O169" s="90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7" t="s">
        <v>129</v>
      </c>
      <c r="AT169" s="227" t="s">
        <v>124</v>
      </c>
      <c r="AU169" s="227" t="s">
        <v>89</v>
      </c>
      <c r="AY169" s="16" t="s">
        <v>122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6" t="s">
        <v>8</v>
      </c>
      <c r="BK169" s="228">
        <f>ROUND(I169*H169,0)</f>
        <v>0</v>
      </c>
      <c r="BL169" s="16" t="s">
        <v>129</v>
      </c>
      <c r="BM169" s="227" t="s">
        <v>210</v>
      </c>
    </row>
    <row r="170" s="2" customFormat="1">
      <c r="A170" s="37"/>
      <c r="B170" s="38"/>
      <c r="C170" s="39"/>
      <c r="D170" s="229" t="s">
        <v>131</v>
      </c>
      <c r="E170" s="39"/>
      <c r="F170" s="230" t="s">
        <v>211</v>
      </c>
      <c r="G170" s="39"/>
      <c r="H170" s="39"/>
      <c r="I170" s="231"/>
      <c r="J170" s="39"/>
      <c r="K170" s="39"/>
      <c r="L170" s="43"/>
      <c r="M170" s="232"/>
      <c r="N170" s="233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89</v>
      </c>
    </row>
    <row r="171" s="13" customFormat="1">
      <c r="A171" s="13"/>
      <c r="B171" s="234"/>
      <c r="C171" s="235"/>
      <c r="D171" s="229" t="s">
        <v>133</v>
      </c>
      <c r="E171" s="236" t="s">
        <v>1</v>
      </c>
      <c r="F171" s="237" t="s">
        <v>212</v>
      </c>
      <c r="G171" s="235"/>
      <c r="H171" s="238">
        <v>526.35000000000002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133</v>
      </c>
      <c r="AU171" s="244" t="s">
        <v>89</v>
      </c>
      <c r="AV171" s="13" t="s">
        <v>89</v>
      </c>
      <c r="AW171" s="13" t="s">
        <v>36</v>
      </c>
      <c r="AX171" s="13" t="s">
        <v>80</v>
      </c>
      <c r="AY171" s="244" t="s">
        <v>122</v>
      </c>
    </row>
    <row r="172" s="13" customFormat="1">
      <c r="A172" s="13"/>
      <c r="B172" s="234"/>
      <c r="C172" s="235"/>
      <c r="D172" s="229" t="s">
        <v>133</v>
      </c>
      <c r="E172" s="236" t="s">
        <v>1</v>
      </c>
      <c r="F172" s="237" t="s">
        <v>213</v>
      </c>
      <c r="G172" s="235"/>
      <c r="H172" s="238">
        <v>1128.1500000000001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133</v>
      </c>
      <c r="AU172" s="244" t="s">
        <v>89</v>
      </c>
      <c r="AV172" s="13" t="s">
        <v>89</v>
      </c>
      <c r="AW172" s="13" t="s">
        <v>36</v>
      </c>
      <c r="AX172" s="13" t="s">
        <v>80</v>
      </c>
      <c r="AY172" s="244" t="s">
        <v>122</v>
      </c>
    </row>
    <row r="173" s="14" customFormat="1">
      <c r="A173" s="14"/>
      <c r="B173" s="246"/>
      <c r="C173" s="247"/>
      <c r="D173" s="229" t="s">
        <v>133</v>
      </c>
      <c r="E173" s="248" t="s">
        <v>1</v>
      </c>
      <c r="F173" s="249" t="s">
        <v>170</v>
      </c>
      <c r="G173" s="247"/>
      <c r="H173" s="250">
        <v>1654.5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133</v>
      </c>
      <c r="AU173" s="256" t="s">
        <v>89</v>
      </c>
      <c r="AV173" s="14" t="s">
        <v>129</v>
      </c>
      <c r="AW173" s="14" t="s">
        <v>36</v>
      </c>
      <c r="AX173" s="14" t="s">
        <v>8</v>
      </c>
      <c r="AY173" s="256" t="s">
        <v>122</v>
      </c>
    </row>
    <row r="174" s="2" customFormat="1" ht="14.4" customHeight="1">
      <c r="A174" s="37"/>
      <c r="B174" s="38"/>
      <c r="C174" s="217" t="s">
        <v>214</v>
      </c>
      <c r="D174" s="217" t="s">
        <v>124</v>
      </c>
      <c r="E174" s="218" t="s">
        <v>215</v>
      </c>
      <c r="F174" s="219" t="s">
        <v>216</v>
      </c>
      <c r="G174" s="220" t="s">
        <v>137</v>
      </c>
      <c r="H174" s="221">
        <v>377.69999999999999</v>
      </c>
      <c r="I174" s="222"/>
      <c r="J174" s="221">
        <f>ROUND(I174*H174,0)</f>
        <v>0</v>
      </c>
      <c r="K174" s="219" t="s">
        <v>128</v>
      </c>
      <c r="L174" s="43"/>
      <c r="M174" s="223" t="s">
        <v>1</v>
      </c>
      <c r="N174" s="224" t="s">
        <v>45</v>
      </c>
      <c r="O174" s="90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7" t="s">
        <v>129</v>
      </c>
      <c r="AT174" s="227" t="s">
        <v>124</v>
      </c>
      <c r="AU174" s="227" t="s">
        <v>89</v>
      </c>
      <c r="AY174" s="16" t="s">
        <v>122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6" t="s">
        <v>8</v>
      </c>
      <c r="BK174" s="228">
        <f>ROUND(I174*H174,0)</f>
        <v>0</v>
      </c>
      <c r="BL174" s="16" t="s">
        <v>129</v>
      </c>
      <c r="BM174" s="227" t="s">
        <v>217</v>
      </c>
    </row>
    <row r="175" s="2" customFormat="1">
      <c r="A175" s="37"/>
      <c r="B175" s="38"/>
      <c r="C175" s="39"/>
      <c r="D175" s="229" t="s">
        <v>131</v>
      </c>
      <c r="E175" s="39"/>
      <c r="F175" s="230" t="s">
        <v>218</v>
      </c>
      <c r="G175" s="39"/>
      <c r="H175" s="39"/>
      <c r="I175" s="231"/>
      <c r="J175" s="39"/>
      <c r="K175" s="39"/>
      <c r="L175" s="43"/>
      <c r="M175" s="232"/>
      <c r="N175" s="233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131</v>
      </c>
      <c r="AU175" s="16" t="s">
        <v>89</v>
      </c>
    </row>
    <row r="176" s="13" customFormat="1">
      <c r="A176" s="13"/>
      <c r="B176" s="234"/>
      <c r="C176" s="235"/>
      <c r="D176" s="229" t="s">
        <v>133</v>
      </c>
      <c r="E176" s="236" t="s">
        <v>1</v>
      </c>
      <c r="F176" s="237" t="s">
        <v>219</v>
      </c>
      <c r="G176" s="235"/>
      <c r="H176" s="238">
        <v>377.69999999999999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133</v>
      </c>
      <c r="AU176" s="244" t="s">
        <v>89</v>
      </c>
      <c r="AV176" s="13" t="s">
        <v>89</v>
      </c>
      <c r="AW176" s="13" t="s">
        <v>36</v>
      </c>
      <c r="AX176" s="13" t="s">
        <v>8</v>
      </c>
      <c r="AY176" s="244" t="s">
        <v>122</v>
      </c>
    </row>
    <row r="177" s="12" customFormat="1" ht="22.8" customHeight="1">
      <c r="A177" s="12"/>
      <c r="B177" s="201"/>
      <c r="C177" s="202"/>
      <c r="D177" s="203" t="s">
        <v>79</v>
      </c>
      <c r="E177" s="215" t="s">
        <v>89</v>
      </c>
      <c r="F177" s="215" t="s">
        <v>220</v>
      </c>
      <c r="G177" s="202"/>
      <c r="H177" s="202"/>
      <c r="I177" s="205"/>
      <c r="J177" s="216">
        <f>BK177</f>
        <v>0</v>
      </c>
      <c r="K177" s="202"/>
      <c r="L177" s="207"/>
      <c r="M177" s="208"/>
      <c r="N177" s="209"/>
      <c r="O177" s="209"/>
      <c r="P177" s="210">
        <f>SUM(P178:P187)</f>
        <v>0</v>
      </c>
      <c r="Q177" s="209"/>
      <c r="R177" s="210">
        <f>SUM(R178:R187)</f>
        <v>10.45952</v>
      </c>
      <c r="S177" s="209"/>
      <c r="T177" s="211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</v>
      </c>
      <c r="AT177" s="213" t="s">
        <v>79</v>
      </c>
      <c r="AU177" s="213" t="s">
        <v>8</v>
      </c>
      <c r="AY177" s="212" t="s">
        <v>122</v>
      </c>
      <c r="BK177" s="214">
        <f>SUM(BK178:BK187)</f>
        <v>0</v>
      </c>
    </row>
    <row r="178" s="2" customFormat="1" ht="24.15" customHeight="1">
      <c r="A178" s="37"/>
      <c r="B178" s="38"/>
      <c r="C178" s="217" t="s">
        <v>9</v>
      </c>
      <c r="D178" s="217" t="s">
        <v>124</v>
      </c>
      <c r="E178" s="218" t="s">
        <v>221</v>
      </c>
      <c r="F178" s="219" t="s">
        <v>222</v>
      </c>
      <c r="G178" s="220" t="s">
        <v>137</v>
      </c>
      <c r="H178" s="221">
        <v>128</v>
      </c>
      <c r="I178" s="222"/>
      <c r="J178" s="221">
        <f>ROUND(I178*H178,0)</f>
        <v>0</v>
      </c>
      <c r="K178" s="219" t="s">
        <v>128</v>
      </c>
      <c r="L178" s="43"/>
      <c r="M178" s="223" t="s">
        <v>1</v>
      </c>
      <c r="N178" s="224" t="s">
        <v>45</v>
      </c>
      <c r="O178" s="90"/>
      <c r="P178" s="225">
        <f>O178*H178</f>
        <v>0</v>
      </c>
      <c r="Q178" s="225">
        <v>0.00013999999999999999</v>
      </c>
      <c r="R178" s="225">
        <f>Q178*H178</f>
        <v>0.017919999999999998</v>
      </c>
      <c r="S178" s="225">
        <v>0</v>
      </c>
      <c r="T178" s="22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7" t="s">
        <v>129</v>
      </c>
      <c r="AT178" s="227" t="s">
        <v>124</v>
      </c>
      <c r="AU178" s="227" t="s">
        <v>89</v>
      </c>
      <c r="AY178" s="16" t="s">
        <v>122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6" t="s">
        <v>8</v>
      </c>
      <c r="BK178" s="228">
        <f>ROUND(I178*H178,0)</f>
        <v>0</v>
      </c>
      <c r="BL178" s="16" t="s">
        <v>129</v>
      </c>
      <c r="BM178" s="227" t="s">
        <v>223</v>
      </c>
    </row>
    <row r="179" s="2" customFormat="1">
      <c r="A179" s="37"/>
      <c r="B179" s="38"/>
      <c r="C179" s="39"/>
      <c r="D179" s="229" t="s">
        <v>131</v>
      </c>
      <c r="E179" s="39"/>
      <c r="F179" s="230" t="s">
        <v>224</v>
      </c>
      <c r="G179" s="39"/>
      <c r="H179" s="39"/>
      <c r="I179" s="231"/>
      <c r="J179" s="39"/>
      <c r="K179" s="39"/>
      <c r="L179" s="43"/>
      <c r="M179" s="232"/>
      <c r="N179" s="233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131</v>
      </c>
      <c r="AU179" s="16" t="s">
        <v>89</v>
      </c>
    </row>
    <row r="180" s="13" customFormat="1">
      <c r="A180" s="13"/>
      <c r="B180" s="234"/>
      <c r="C180" s="235"/>
      <c r="D180" s="229" t="s">
        <v>133</v>
      </c>
      <c r="E180" s="236" t="s">
        <v>1</v>
      </c>
      <c r="F180" s="237" t="s">
        <v>225</v>
      </c>
      <c r="G180" s="235"/>
      <c r="H180" s="238">
        <v>128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133</v>
      </c>
      <c r="AU180" s="244" t="s">
        <v>89</v>
      </c>
      <c r="AV180" s="13" t="s">
        <v>89</v>
      </c>
      <c r="AW180" s="13" t="s">
        <v>36</v>
      </c>
      <c r="AX180" s="13" t="s">
        <v>8</v>
      </c>
      <c r="AY180" s="244" t="s">
        <v>122</v>
      </c>
    </row>
    <row r="181" s="2" customFormat="1" ht="24.15" customHeight="1">
      <c r="A181" s="37"/>
      <c r="B181" s="38"/>
      <c r="C181" s="257" t="s">
        <v>226</v>
      </c>
      <c r="D181" s="257" t="s">
        <v>178</v>
      </c>
      <c r="E181" s="258" t="s">
        <v>227</v>
      </c>
      <c r="F181" s="259" t="s">
        <v>228</v>
      </c>
      <c r="G181" s="260" t="s">
        <v>137</v>
      </c>
      <c r="H181" s="261">
        <v>147.19999999999999</v>
      </c>
      <c r="I181" s="262"/>
      <c r="J181" s="261">
        <f>ROUND(I181*H181,0)</f>
        <v>0</v>
      </c>
      <c r="K181" s="259" t="s">
        <v>1</v>
      </c>
      <c r="L181" s="263"/>
      <c r="M181" s="264" t="s">
        <v>1</v>
      </c>
      <c r="N181" s="265" t="s">
        <v>45</v>
      </c>
      <c r="O181" s="90"/>
      <c r="P181" s="225">
        <f>O181*H181</f>
        <v>0</v>
      </c>
      <c r="Q181" s="225">
        <v>0.00050000000000000001</v>
      </c>
      <c r="R181" s="225">
        <f>Q181*H181</f>
        <v>0.073599999999999999</v>
      </c>
      <c r="S181" s="225">
        <v>0</v>
      </c>
      <c r="T181" s="22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7" t="s">
        <v>177</v>
      </c>
      <c r="AT181" s="227" t="s">
        <v>178</v>
      </c>
      <c r="AU181" s="227" t="s">
        <v>89</v>
      </c>
      <c r="AY181" s="16" t="s">
        <v>122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6" t="s">
        <v>8</v>
      </c>
      <c r="BK181" s="228">
        <f>ROUND(I181*H181,0)</f>
        <v>0</v>
      </c>
      <c r="BL181" s="16" t="s">
        <v>129</v>
      </c>
      <c r="BM181" s="227" t="s">
        <v>229</v>
      </c>
    </row>
    <row r="182" s="2" customFormat="1">
      <c r="A182" s="37"/>
      <c r="B182" s="38"/>
      <c r="C182" s="39"/>
      <c r="D182" s="229" t="s">
        <v>131</v>
      </c>
      <c r="E182" s="39"/>
      <c r="F182" s="230" t="s">
        <v>228</v>
      </c>
      <c r="G182" s="39"/>
      <c r="H182" s="39"/>
      <c r="I182" s="231"/>
      <c r="J182" s="39"/>
      <c r="K182" s="39"/>
      <c r="L182" s="43"/>
      <c r="M182" s="232"/>
      <c r="N182" s="233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131</v>
      </c>
      <c r="AU182" s="16" t="s">
        <v>89</v>
      </c>
    </row>
    <row r="183" s="13" customFormat="1">
      <c r="A183" s="13"/>
      <c r="B183" s="234"/>
      <c r="C183" s="235"/>
      <c r="D183" s="229" t="s">
        <v>133</v>
      </c>
      <c r="E183" s="235"/>
      <c r="F183" s="237" t="s">
        <v>230</v>
      </c>
      <c r="G183" s="235"/>
      <c r="H183" s="238">
        <v>147.19999999999999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133</v>
      </c>
      <c r="AU183" s="244" t="s">
        <v>89</v>
      </c>
      <c r="AV183" s="13" t="s">
        <v>89</v>
      </c>
      <c r="AW183" s="13" t="s">
        <v>4</v>
      </c>
      <c r="AX183" s="13" t="s">
        <v>8</v>
      </c>
      <c r="AY183" s="244" t="s">
        <v>122</v>
      </c>
    </row>
    <row r="184" s="2" customFormat="1" ht="24.15" customHeight="1">
      <c r="A184" s="37"/>
      <c r="B184" s="38"/>
      <c r="C184" s="217" t="s">
        <v>231</v>
      </c>
      <c r="D184" s="217" t="s">
        <v>124</v>
      </c>
      <c r="E184" s="218" t="s">
        <v>232</v>
      </c>
      <c r="F184" s="219" t="s">
        <v>233</v>
      </c>
      <c r="G184" s="220" t="s">
        <v>137</v>
      </c>
      <c r="H184" s="221">
        <v>96</v>
      </c>
      <c r="I184" s="222"/>
      <c r="J184" s="221">
        <f>ROUND(I184*H184,0)</f>
        <v>0</v>
      </c>
      <c r="K184" s="219" t="s">
        <v>1</v>
      </c>
      <c r="L184" s="43"/>
      <c r="M184" s="223" t="s">
        <v>1</v>
      </c>
      <c r="N184" s="224" t="s">
        <v>45</v>
      </c>
      <c r="O184" s="90"/>
      <c r="P184" s="225">
        <f>O184*H184</f>
        <v>0</v>
      </c>
      <c r="Q184" s="225">
        <v>0.108</v>
      </c>
      <c r="R184" s="225">
        <f>Q184*H184</f>
        <v>10.368</v>
      </c>
      <c r="S184" s="225">
        <v>0</v>
      </c>
      <c r="T184" s="22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7" t="s">
        <v>129</v>
      </c>
      <c r="AT184" s="227" t="s">
        <v>124</v>
      </c>
      <c r="AU184" s="227" t="s">
        <v>89</v>
      </c>
      <c r="AY184" s="16" t="s">
        <v>122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6" t="s">
        <v>8</v>
      </c>
      <c r="BK184" s="228">
        <f>ROUND(I184*H184,0)</f>
        <v>0</v>
      </c>
      <c r="BL184" s="16" t="s">
        <v>129</v>
      </c>
      <c r="BM184" s="227" t="s">
        <v>234</v>
      </c>
    </row>
    <row r="185" s="2" customFormat="1">
      <c r="A185" s="37"/>
      <c r="B185" s="38"/>
      <c r="C185" s="39"/>
      <c r="D185" s="229" t="s">
        <v>131</v>
      </c>
      <c r="E185" s="39"/>
      <c r="F185" s="230" t="s">
        <v>235</v>
      </c>
      <c r="G185" s="39"/>
      <c r="H185" s="39"/>
      <c r="I185" s="231"/>
      <c r="J185" s="39"/>
      <c r="K185" s="39"/>
      <c r="L185" s="43"/>
      <c r="M185" s="232"/>
      <c r="N185" s="233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131</v>
      </c>
      <c r="AU185" s="16" t="s">
        <v>89</v>
      </c>
    </row>
    <row r="186" s="2" customFormat="1">
      <c r="A186" s="37"/>
      <c r="B186" s="38"/>
      <c r="C186" s="39"/>
      <c r="D186" s="229" t="s">
        <v>163</v>
      </c>
      <c r="E186" s="39"/>
      <c r="F186" s="245" t="s">
        <v>236</v>
      </c>
      <c r="G186" s="39"/>
      <c r="H186" s="39"/>
      <c r="I186" s="231"/>
      <c r="J186" s="39"/>
      <c r="K186" s="39"/>
      <c r="L186" s="43"/>
      <c r="M186" s="232"/>
      <c r="N186" s="233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163</v>
      </c>
      <c r="AU186" s="16" t="s">
        <v>89</v>
      </c>
    </row>
    <row r="187" s="13" customFormat="1">
      <c r="A187" s="13"/>
      <c r="B187" s="234"/>
      <c r="C187" s="235"/>
      <c r="D187" s="229" t="s">
        <v>133</v>
      </c>
      <c r="E187" s="236" t="s">
        <v>1</v>
      </c>
      <c r="F187" s="237" t="s">
        <v>237</v>
      </c>
      <c r="G187" s="235"/>
      <c r="H187" s="238">
        <v>96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133</v>
      </c>
      <c r="AU187" s="244" t="s">
        <v>89</v>
      </c>
      <c r="AV187" s="13" t="s">
        <v>89</v>
      </c>
      <c r="AW187" s="13" t="s">
        <v>36</v>
      </c>
      <c r="AX187" s="13" t="s">
        <v>8</v>
      </c>
      <c r="AY187" s="244" t="s">
        <v>122</v>
      </c>
    </row>
    <row r="188" s="12" customFormat="1" ht="22.8" customHeight="1">
      <c r="A188" s="12"/>
      <c r="B188" s="201"/>
      <c r="C188" s="202"/>
      <c r="D188" s="203" t="s">
        <v>79</v>
      </c>
      <c r="E188" s="215" t="s">
        <v>129</v>
      </c>
      <c r="F188" s="215" t="s">
        <v>238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SUM(P189:P200)</f>
        <v>0</v>
      </c>
      <c r="Q188" s="209"/>
      <c r="R188" s="210">
        <f>SUM(R189:R200)</f>
        <v>3980.5365599999996</v>
      </c>
      <c r="S188" s="209"/>
      <c r="T188" s="211">
        <f>SUM(T189:T200)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8</v>
      </c>
      <c r="AT188" s="213" t="s">
        <v>79</v>
      </c>
      <c r="AU188" s="213" t="s">
        <v>8</v>
      </c>
      <c r="AY188" s="212" t="s">
        <v>122</v>
      </c>
      <c r="BK188" s="214">
        <f>SUM(BK189:BK200)</f>
        <v>0</v>
      </c>
    </row>
    <row r="189" s="2" customFormat="1" ht="37.8" customHeight="1">
      <c r="A189" s="37"/>
      <c r="B189" s="38"/>
      <c r="C189" s="217" t="s">
        <v>239</v>
      </c>
      <c r="D189" s="217" t="s">
        <v>124</v>
      </c>
      <c r="E189" s="218" t="s">
        <v>240</v>
      </c>
      <c r="F189" s="219" t="s">
        <v>241</v>
      </c>
      <c r="G189" s="220" t="s">
        <v>143</v>
      </c>
      <c r="H189" s="221">
        <v>1272.24</v>
      </c>
      <c r="I189" s="222"/>
      <c r="J189" s="221">
        <f>ROUND(I189*H189,0)</f>
        <v>0</v>
      </c>
      <c r="K189" s="219" t="s">
        <v>128</v>
      </c>
      <c r="L189" s="43"/>
      <c r="M189" s="223" t="s">
        <v>1</v>
      </c>
      <c r="N189" s="224" t="s">
        <v>45</v>
      </c>
      <c r="O189" s="90"/>
      <c r="P189" s="225">
        <f>O189*H189</f>
        <v>0</v>
      </c>
      <c r="Q189" s="225">
        <v>2.0019999999999998</v>
      </c>
      <c r="R189" s="225">
        <f>Q189*H189</f>
        <v>2547.0244799999996</v>
      </c>
      <c r="S189" s="225">
        <v>0</v>
      </c>
      <c r="T189" s="22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7" t="s">
        <v>129</v>
      </c>
      <c r="AT189" s="227" t="s">
        <v>124</v>
      </c>
      <c r="AU189" s="227" t="s">
        <v>89</v>
      </c>
      <c r="AY189" s="16" t="s">
        <v>122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6" t="s">
        <v>8</v>
      </c>
      <c r="BK189" s="228">
        <f>ROUND(I189*H189,0)</f>
        <v>0</v>
      </c>
      <c r="BL189" s="16" t="s">
        <v>129</v>
      </c>
      <c r="BM189" s="227" t="s">
        <v>242</v>
      </c>
    </row>
    <row r="190" s="2" customFormat="1">
      <c r="A190" s="37"/>
      <c r="B190" s="38"/>
      <c r="C190" s="39"/>
      <c r="D190" s="229" t="s">
        <v>131</v>
      </c>
      <c r="E190" s="39"/>
      <c r="F190" s="230" t="s">
        <v>243</v>
      </c>
      <c r="G190" s="39"/>
      <c r="H190" s="39"/>
      <c r="I190" s="231"/>
      <c r="J190" s="39"/>
      <c r="K190" s="39"/>
      <c r="L190" s="43"/>
      <c r="M190" s="232"/>
      <c r="N190" s="233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89</v>
      </c>
    </row>
    <row r="191" s="13" customFormat="1">
      <c r="A191" s="13"/>
      <c r="B191" s="234"/>
      <c r="C191" s="235"/>
      <c r="D191" s="229" t="s">
        <v>133</v>
      </c>
      <c r="E191" s="236" t="s">
        <v>1</v>
      </c>
      <c r="F191" s="237" t="s">
        <v>244</v>
      </c>
      <c r="G191" s="235"/>
      <c r="H191" s="238">
        <v>1272.24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133</v>
      </c>
      <c r="AU191" s="244" t="s">
        <v>89</v>
      </c>
      <c r="AV191" s="13" t="s">
        <v>89</v>
      </c>
      <c r="AW191" s="13" t="s">
        <v>36</v>
      </c>
      <c r="AX191" s="13" t="s">
        <v>8</v>
      </c>
      <c r="AY191" s="244" t="s">
        <v>122</v>
      </c>
    </row>
    <row r="192" s="2" customFormat="1" ht="24.15" customHeight="1">
      <c r="A192" s="37"/>
      <c r="B192" s="38"/>
      <c r="C192" s="217" t="s">
        <v>245</v>
      </c>
      <c r="D192" s="217" t="s">
        <v>124</v>
      </c>
      <c r="E192" s="218" t="s">
        <v>246</v>
      </c>
      <c r="F192" s="219" t="s">
        <v>247</v>
      </c>
      <c r="G192" s="220" t="s">
        <v>137</v>
      </c>
      <c r="H192" s="221">
        <v>1339.2000000000001</v>
      </c>
      <c r="I192" s="222"/>
      <c r="J192" s="221">
        <f>ROUND(I192*H192,0)</f>
        <v>0</v>
      </c>
      <c r="K192" s="219" t="s">
        <v>128</v>
      </c>
      <c r="L192" s="43"/>
      <c r="M192" s="223" t="s">
        <v>1</v>
      </c>
      <c r="N192" s="224" t="s">
        <v>45</v>
      </c>
      <c r="O192" s="90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7" t="s">
        <v>129</v>
      </c>
      <c r="AT192" s="227" t="s">
        <v>124</v>
      </c>
      <c r="AU192" s="227" t="s">
        <v>89</v>
      </c>
      <c r="AY192" s="16" t="s">
        <v>122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6" t="s">
        <v>8</v>
      </c>
      <c r="BK192" s="228">
        <f>ROUND(I192*H192,0)</f>
        <v>0</v>
      </c>
      <c r="BL192" s="16" t="s">
        <v>129</v>
      </c>
      <c r="BM192" s="227" t="s">
        <v>248</v>
      </c>
    </row>
    <row r="193" s="2" customFormat="1">
      <c r="A193" s="37"/>
      <c r="B193" s="38"/>
      <c r="C193" s="39"/>
      <c r="D193" s="229" t="s">
        <v>131</v>
      </c>
      <c r="E193" s="39"/>
      <c r="F193" s="230" t="s">
        <v>249</v>
      </c>
      <c r="G193" s="39"/>
      <c r="H193" s="39"/>
      <c r="I193" s="231"/>
      <c r="J193" s="39"/>
      <c r="K193" s="39"/>
      <c r="L193" s="43"/>
      <c r="M193" s="232"/>
      <c r="N193" s="233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131</v>
      </c>
      <c r="AU193" s="16" t="s">
        <v>89</v>
      </c>
    </row>
    <row r="194" s="13" customFormat="1">
      <c r="A194" s="13"/>
      <c r="B194" s="234"/>
      <c r="C194" s="235"/>
      <c r="D194" s="229" t="s">
        <v>133</v>
      </c>
      <c r="E194" s="236" t="s">
        <v>1</v>
      </c>
      <c r="F194" s="237" t="s">
        <v>250</v>
      </c>
      <c r="G194" s="235"/>
      <c r="H194" s="238">
        <v>1339.2000000000001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133</v>
      </c>
      <c r="AU194" s="244" t="s">
        <v>89</v>
      </c>
      <c r="AV194" s="13" t="s">
        <v>89</v>
      </c>
      <c r="AW194" s="13" t="s">
        <v>36</v>
      </c>
      <c r="AX194" s="13" t="s">
        <v>8</v>
      </c>
      <c r="AY194" s="244" t="s">
        <v>122</v>
      </c>
    </row>
    <row r="195" s="2" customFormat="1" ht="24.15" customHeight="1">
      <c r="A195" s="37"/>
      <c r="B195" s="38"/>
      <c r="C195" s="217" t="s">
        <v>251</v>
      </c>
      <c r="D195" s="217" t="s">
        <v>124</v>
      </c>
      <c r="E195" s="218" t="s">
        <v>252</v>
      </c>
      <c r="F195" s="219" t="s">
        <v>253</v>
      </c>
      <c r="G195" s="220" t="s">
        <v>143</v>
      </c>
      <c r="H195" s="221">
        <v>716.03999999999996</v>
      </c>
      <c r="I195" s="222"/>
      <c r="J195" s="221">
        <f>ROUND(I195*H195,0)</f>
        <v>0</v>
      </c>
      <c r="K195" s="219" t="s">
        <v>128</v>
      </c>
      <c r="L195" s="43"/>
      <c r="M195" s="223" t="s">
        <v>1</v>
      </c>
      <c r="N195" s="224" t="s">
        <v>45</v>
      </c>
      <c r="O195" s="90"/>
      <c r="P195" s="225">
        <f>O195*H195</f>
        <v>0</v>
      </c>
      <c r="Q195" s="225">
        <v>2.0019999999999998</v>
      </c>
      <c r="R195" s="225">
        <f>Q195*H195</f>
        <v>1433.5120799999997</v>
      </c>
      <c r="S195" s="225">
        <v>0</v>
      </c>
      <c r="T195" s="22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7" t="s">
        <v>129</v>
      </c>
      <c r="AT195" s="227" t="s">
        <v>124</v>
      </c>
      <c r="AU195" s="227" t="s">
        <v>89</v>
      </c>
      <c r="AY195" s="16" t="s">
        <v>122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6" t="s">
        <v>8</v>
      </c>
      <c r="BK195" s="228">
        <f>ROUND(I195*H195,0)</f>
        <v>0</v>
      </c>
      <c r="BL195" s="16" t="s">
        <v>129</v>
      </c>
      <c r="BM195" s="227" t="s">
        <v>254</v>
      </c>
    </row>
    <row r="196" s="2" customFormat="1">
      <c r="A196" s="37"/>
      <c r="B196" s="38"/>
      <c r="C196" s="39"/>
      <c r="D196" s="229" t="s">
        <v>131</v>
      </c>
      <c r="E196" s="39"/>
      <c r="F196" s="230" t="s">
        <v>255</v>
      </c>
      <c r="G196" s="39"/>
      <c r="H196" s="39"/>
      <c r="I196" s="231"/>
      <c r="J196" s="39"/>
      <c r="K196" s="39"/>
      <c r="L196" s="43"/>
      <c r="M196" s="232"/>
      <c r="N196" s="233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89</v>
      </c>
    </row>
    <row r="197" s="13" customFormat="1">
      <c r="A197" s="13"/>
      <c r="B197" s="234"/>
      <c r="C197" s="235"/>
      <c r="D197" s="229" t="s">
        <v>133</v>
      </c>
      <c r="E197" s="236" t="s">
        <v>1</v>
      </c>
      <c r="F197" s="237" t="s">
        <v>256</v>
      </c>
      <c r="G197" s="235"/>
      <c r="H197" s="238">
        <v>716.03999999999996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133</v>
      </c>
      <c r="AU197" s="244" t="s">
        <v>89</v>
      </c>
      <c r="AV197" s="13" t="s">
        <v>89</v>
      </c>
      <c r="AW197" s="13" t="s">
        <v>36</v>
      </c>
      <c r="AX197" s="13" t="s">
        <v>8</v>
      </c>
      <c r="AY197" s="244" t="s">
        <v>122</v>
      </c>
    </row>
    <row r="198" s="2" customFormat="1" ht="24.15" customHeight="1">
      <c r="A198" s="37"/>
      <c r="B198" s="38"/>
      <c r="C198" s="217" t="s">
        <v>7</v>
      </c>
      <c r="D198" s="217" t="s">
        <v>124</v>
      </c>
      <c r="E198" s="218" t="s">
        <v>257</v>
      </c>
      <c r="F198" s="219" t="s">
        <v>258</v>
      </c>
      <c r="G198" s="220" t="s">
        <v>137</v>
      </c>
      <c r="H198" s="221">
        <v>1101.5999999999999</v>
      </c>
      <c r="I198" s="222"/>
      <c r="J198" s="221">
        <f>ROUND(I198*H198,0)</f>
        <v>0</v>
      </c>
      <c r="K198" s="219" t="s">
        <v>128</v>
      </c>
      <c r="L198" s="43"/>
      <c r="M198" s="223" t="s">
        <v>1</v>
      </c>
      <c r="N198" s="224" t="s">
        <v>45</v>
      </c>
      <c r="O198" s="90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7" t="s">
        <v>129</v>
      </c>
      <c r="AT198" s="227" t="s">
        <v>124</v>
      </c>
      <c r="AU198" s="227" t="s">
        <v>89</v>
      </c>
      <c r="AY198" s="16" t="s">
        <v>122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6" t="s">
        <v>8</v>
      </c>
      <c r="BK198" s="228">
        <f>ROUND(I198*H198,0)</f>
        <v>0</v>
      </c>
      <c r="BL198" s="16" t="s">
        <v>129</v>
      </c>
      <c r="BM198" s="227" t="s">
        <v>259</v>
      </c>
    </row>
    <row r="199" s="2" customFormat="1">
      <c r="A199" s="37"/>
      <c r="B199" s="38"/>
      <c r="C199" s="39"/>
      <c r="D199" s="229" t="s">
        <v>131</v>
      </c>
      <c r="E199" s="39"/>
      <c r="F199" s="230" t="s">
        <v>260</v>
      </c>
      <c r="G199" s="39"/>
      <c r="H199" s="39"/>
      <c r="I199" s="231"/>
      <c r="J199" s="39"/>
      <c r="K199" s="39"/>
      <c r="L199" s="43"/>
      <c r="M199" s="232"/>
      <c r="N199" s="233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131</v>
      </c>
      <c r="AU199" s="16" t="s">
        <v>89</v>
      </c>
    </row>
    <row r="200" s="13" customFormat="1">
      <c r="A200" s="13"/>
      <c r="B200" s="234"/>
      <c r="C200" s="235"/>
      <c r="D200" s="229" t="s">
        <v>133</v>
      </c>
      <c r="E200" s="236" t="s">
        <v>1</v>
      </c>
      <c r="F200" s="237" t="s">
        <v>261</v>
      </c>
      <c r="G200" s="235"/>
      <c r="H200" s="238">
        <v>1101.5999999999999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133</v>
      </c>
      <c r="AU200" s="244" t="s">
        <v>89</v>
      </c>
      <c r="AV200" s="13" t="s">
        <v>89</v>
      </c>
      <c r="AW200" s="13" t="s">
        <v>36</v>
      </c>
      <c r="AX200" s="13" t="s">
        <v>8</v>
      </c>
      <c r="AY200" s="244" t="s">
        <v>122</v>
      </c>
    </row>
    <row r="201" s="12" customFormat="1" ht="22.8" customHeight="1">
      <c r="A201" s="12"/>
      <c r="B201" s="201"/>
      <c r="C201" s="202"/>
      <c r="D201" s="203" t="s">
        <v>79</v>
      </c>
      <c r="E201" s="215" t="s">
        <v>177</v>
      </c>
      <c r="F201" s="215" t="s">
        <v>262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SUM(P202:P209)</f>
        <v>0</v>
      </c>
      <c r="Q201" s="209"/>
      <c r="R201" s="210">
        <f>SUM(R202:R209)</f>
        <v>0.75019000000000002</v>
      </c>
      <c r="S201" s="209"/>
      <c r="T201" s="211">
        <f>SUM(T202:T209)</f>
        <v>1.5167999999999999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</v>
      </c>
      <c r="AT201" s="213" t="s">
        <v>79</v>
      </c>
      <c r="AU201" s="213" t="s">
        <v>8</v>
      </c>
      <c r="AY201" s="212" t="s">
        <v>122</v>
      </c>
      <c r="BK201" s="214">
        <f>SUM(BK202:BK209)</f>
        <v>0</v>
      </c>
    </row>
    <row r="202" s="2" customFormat="1" ht="24.15" customHeight="1">
      <c r="A202" s="37"/>
      <c r="B202" s="38"/>
      <c r="C202" s="217" t="s">
        <v>263</v>
      </c>
      <c r="D202" s="217" t="s">
        <v>124</v>
      </c>
      <c r="E202" s="218" t="s">
        <v>264</v>
      </c>
      <c r="F202" s="219" t="s">
        <v>265</v>
      </c>
      <c r="G202" s="220" t="s">
        <v>143</v>
      </c>
      <c r="H202" s="221">
        <v>0.79000000000000004</v>
      </c>
      <c r="I202" s="222"/>
      <c r="J202" s="221">
        <f>ROUND(I202*H202,0)</f>
        <v>0</v>
      </c>
      <c r="K202" s="219" t="s">
        <v>128</v>
      </c>
      <c r="L202" s="43"/>
      <c r="M202" s="223" t="s">
        <v>1</v>
      </c>
      <c r="N202" s="224" t="s">
        <v>45</v>
      </c>
      <c r="O202" s="90"/>
      <c r="P202" s="225">
        <f>O202*H202</f>
        <v>0</v>
      </c>
      <c r="Q202" s="225">
        <v>0</v>
      </c>
      <c r="R202" s="225">
        <f>Q202*H202</f>
        <v>0</v>
      </c>
      <c r="S202" s="225">
        <v>1.9199999999999999</v>
      </c>
      <c r="T202" s="226">
        <f>S202*H202</f>
        <v>1.5167999999999999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7" t="s">
        <v>129</v>
      </c>
      <c r="AT202" s="227" t="s">
        <v>124</v>
      </c>
      <c r="AU202" s="227" t="s">
        <v>89</v>
      </c>
      <c r="AY202" s="16" t="s">
        <v>122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6" t="s">
        <v>8</v>
      </c>
      <c r="BK202" s="228">
        <f>ROUND(I202*H202,0)</f>
        <v>0</v>
      </c>
      <c r="BL202" s="16" t="s">
        <v>129</v>
      </c>
      <c r="BM202" s="227" t="s">
        <v>266</v>
      </c>
    </row>
    <row r="203" s="2" customFormat="1">
      <c r="A203" s="37"/>
      <c r="B203" s="38"/>
      <c r="C203" s="39"/>
      <c r="D203" s="229" t="s">
        <v>131</v>
      </c>
      <c r="E203" s="39"/>
      <c r="F203" s="230" t="s">
        <v>267</v>
      </c>
      <c r="G203" s="39"/>
      <c r="H203" s="39"/>
      <c r="I203" s="231"/>
      <c r="J203" s="39"/>
      <c r="K203" s="39"/>
      <c r="L203" s="43"/>
      <c r="M203" s="232"/>
      <c r="N203" s="233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131</v>
      </c>
      <c r="AU203" s="16" t="s">
        <v>89</v>
      </c>
    </row>
    <row r="204" s="13" customFormat="1">
      <c r="A204" s="13"/>
      <c r="B204" s="234"/>
      <c r="C204" s="235"/>
      <c r="D204" s="229" t="s">
        <v>133</v>
      </c>
      <c r="E204" s="236" t="s">
        <v>1</v>
      </c>
      <c r="F204" s="237" t="s">
        <v>268</v>
      </c>
      <c r="G204" s="235"/>
      <c r="H204" s="238">
        <v>0.79000000000000004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133</v>
      </c>
      <c r="AU204" s="244" t="s">
        <v>89</v>
      </c>
      <c r="AV204" s="13" t="s">
        <v>89</v>
      </c>
      <c r="AW204" s="13" t="s">
        <v>36</v>
      </c>
      <c r="AX204" s="13" t="s">
        <v>8</v>
      </c>
      <c r="AY204" s="244" t="s">
        <v>122</v>
      </c>
    </row>
    <row r="205" s="2" customFormat="1" ht="24.15" customHeight="1">
      <c r="A205" s="37"/>
      <c r="B205" s="38"/>
      <c r="C205" s="217" t="s">
        <v>269</v>
      </c>
      <c r="D205" s="217" t="s">
        <v>124</v>
      </c>
      <c r="E205" s="218" t="s">
        <v>270</v>
      </c>
      <c r="F205" s="219" t="s">
        <v>271</v>
      </c>
      <c r="G205" s="220" t="s">
        <v>272</v>
      </c>
      <c r="H205" s="221">
        <v>1</v>
      </c>
      <c r="I205" s="222"/>
      <c r="J205" s="221">
        <f>ROUND(I205*H205,0)</f>
        <v>0</v>
      </c>
      <c r="K205" s="219" t="s">
        <v>128</v>
      </c>
      <c r="L205" s="43"/>
      <c r="M205" s="223" t="s">
        <v>1</v>
      </c>
      <c r="N205" s="224" t="s">
        <v>45</v>
      </c>
      <c r="O205" s="90"/>
      <c r="P205" s="225">
        <f>O205*H205</f>
        <v>0</v>
      </c>
      <c r="Q205" s="225">
        <v>0.010189999999999999</v>
      </c>
      <c r="R205" s="225">
        <f>Q205*H205</f>
        <v>0.010189999999999999</v>
      </c>
      <c r="S205" s="225">
        <v>0</v>
      </c>
      <c r="T205" s="22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7" t="s">
        <v>129</v>
      </c>
      <c r="AT205" s="227" t="s">
        <v>124</v>
      </c>
      <c r="AU205" s="227" t="s">
        <v>89</v>
      </c>
      <c r="AY205" s="16" t="s">
        <v>122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6" t="s">
        <v>8</v>
      </c>
      <c r="BK205" s="228">
        <f>ROUND(I205*H205,0)</f>
        <v>0</v>
      </c>
      <c r="BL205" s="16" t="s">
        <v>129</v>
      </c>
      <c r="BM205" s="227" t="s">
        <v>273</v>
      </c>
    </row>
    <row r="206" s="2" customFormat="1">
      <c r="A206" s="37"/>
      <c r="B206" s="38"/>
      <c r="C206" s="39"/>
      <c r="D206" s="229" t="s">
        <v>131</v>
      </c>
      <c r="E206" s="39"/>
      <c r="F206" s="230" t="s">
        <v>271</v>
      </c>
      <c r="G206" s="39"/>
      <c r="H206" s="39"/>
      <c r="I206" s="231"/>
      <c r="J206" s="39"/>
      <c r="K206" s="39"/>
      <c r="L206" s="43"/>
      <c r="M206" s="232"/>
      <c r="N206" s="233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131</v>
      </c>
      <c r="AU206" s="16" t="s">
        <v>89</v>
      </c>
    </row>
    <row r="207" s="13" customFormat="1">
      <c r="A207" s="13"/>
      <c r="B207" s="234"/>
      <c r="C207" s="235"/>
      <c r="D207" s="229" t="s">
        <v>133</v>
      </c>
      <c r="E207" s="236" t="s">
        <v>1</v>
      </c>
      <c r="F207" s="237" t="s">
        <v>274</v>
      </c>
      <c r="G207" s="235"/>
      <c r="H207" s="238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133</v>
      </c>
      <c r="AU207" s="244" t="s">
        <v>89</v>
      </c>
      <c r="AV207" s="13" t="s">
        <v>89</v>
      </c>
      <c r="AW207" s="13" t="s">
        <v>36</v>
      </c>
      <c r="AX207" s="13" t="s">
        <v>8</v>
      </c>
      <c r="AY207" s="244" t="s">
        <v>122</v>
      </c>
    </row>
    <row r="208" s="2" customFormat="1" ht="14.4" customHeight="1">
      <c r="A208" s="37"/>
      <c r="B208" s="38"/>
      <c r="C208" s="257" t="s">
        <v>275</v>
      </c>
      <c r="D208" s="257" t="s">
        <v>178</v>
      </c>
      <c r="E208" s="258" t="s">
        <v>276</v>
      </c>
      <c r="F208" s="259" t="s">
        <v>277</v>
      </c>
      <c r="G208" s="260" t="s">
        <v>272</v>
      </c>
      <c r="H208" s="261">
        <v>1</v>
      </c>
      <c r="I208" s="262"/>
      <c r="J208" s="261">
        <f>ROUND(I208*H208,0)</f>
        <v>0</v>
      </c>
      <c r="K208" s="259" t="s">
        <v>128</v>
      </c>
      <c r="L208" s="263"/>
      <c r="M208" s="264" t="s">
        <v>1</v>
      </c>
      <c r="N208" s="265" t="s">
        <v>45</v>
      </c>
      <c r="O208" s="90"/>
      <c r="P208" s="225">
        <f>O208*H208</f>
        <v>0</v>
      </c>
      <c r="Q208" s="225">
        <v>0.73999999999999999</v>
      </c>
      <c r="R208" s="225">
        <f>Q208*H208</f>
        <v>0.73999999999999999</v>
      </c>
      <c r="S208" s="225">
        <v>0</v>
      </c>
      <c r="T208" s="22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7" t="s">
        <v>177</v>
      </c>
      <c r="AT208" s="227" t="s">
        <v>178</v>
      </c>
      <c r="AU208" s="227" t="s">
        <v>89</v>
      </c>
      <c r="AY208" s="16" t="s">
        <v>122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6" t="s">
        <v>8</v>
      </c>
      <c r="BK208" s="228">
        <f>ROUND(I208*H208,0)</f>
        <v>0</v>
      </c>
      <c r="BL208" s="16" t="s">
        <v>129</v>
      </c>
      <c r="BM208" s="227" t="s">
        <v>278</v>
      </c>
    </row>
    <row r="209" s="2" customFormat="1">
      <c r="A209" s="37"/>
      <c r="B209" s="38"/>
      <c r="C209" s="39"/>
      <c r="D209" s="229" t="s">
        <v>131</v>
      </c>
      <c r="E209" s="39"/>
      <c r="F209" s="230" t="s">
        <v>277</v>
      </c>
      <c r="G209" s="39"/>
      <c r="H209" s="39"/>
      <c r="I209" s="231"/>
      <c r="J209" s="39"/>
      <c r="K209" s="39"/>
      <c r="L209" s="43"/>
      <c r="M209" s="232"/>
      <c r="N209" s="233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131</v>
      </c>
      <c r="AU209" s="16" t="s">
        <v>89</v>
      </c>
    </row>
    <row r="210" s="12" customFormat="1" ht="22.8" customHeight="1">
      <c r="A210" s="12"/>
      <c r="B210" s="201"/>
      <c r="C210" s="202"/>
      <c r="D210" s="203" t="s">
        <v>79</v>
      </c>
      <c r="E210" s="215" t="s">
        <v>279</v>
      </c>
      <c r="F210" s="215" t="s">
        <v>280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SUM(P211:P212)</f>
        <v>0</v>
      </c>
      <c r="Q210" s="209"/>
      <c r="R210" s="210">
        <f>SUM(R211:R212)</f>
        <v>0</v>
      </c>
      <c r="S210" s="209"/>
      <c r="T210" s="211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8</v>
      </c>
      <c r="AT210" s="213" t="s">
        <v>79</v>
      </c>
      <c r="AU210" s="213" t="s">
        <v>8</v>
      </c>
      <c r="AY210" s="212" t="s">
        <v>122</v>
      </c>
      <c r="BK210" s="214">
        <f>SUM(BK211:BK212)</f>
        <v>0</v>
      </c>
    </row>
    <row r="211" s="2" customFormat="1" ht="24.15" customHeight="1">
      <c r="A211" s="37"/>
      <c r="B211" s="38"/>
      <c r="C211" s="217" t="s">
        <v>281</v>
      </c>
      <c r="D211" s="217" t="s">
        <v>124</v>
      </c>
      <c r="E211" s="218" t="s">
        <v>282</v>
      </c>
      <c r="F211" s="219" t="s">
        <v>283</v>
      </c>
      <c r="G211" s="220" t="s">
        <v>161</v>
      </c>
      <c r="H211" s="221">
        <v>3998.7399999999998</v>
      </c>
      <c r="I211" s="222"/>
      <c r="J211" s="221">
        <f>ROUND(I211*H211,0)</f>
        <v>0</v>
      </c>
      <c r="K211" s="219" t="s">
        <v>128</v>
      </c>
      <c r="L211" s="43"/>
      <c r="M211" s="223" t="s">
        <v>1</v>
      </c>
      <c r="N211" s="224" t="s">
        <v>45</v>
      </c>
      <c r="O211" s="90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7" t="s">
        <v>129</v>
      </c>
      <c r="AT211" s="227" t="s">
        <v>124</v>
      </c>
      <c r="AU211" s="227" t="s">
        <v>89</v>
      </c>
      <c r="AY211" s="16" t="s">
        <v>122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6" t="s">
        <v>8</v>
      </c>
      <c r="BK211" s="228">
        <f>ROUND(I211*H211,0)</f>
        <v>0</v>
      </c>
      <c r="BL211" s="16" t="s">
        <v>129</v>
      </c>
      <c r="BM211" s="227" t="s">
        <v>284</v>
      </c>
    </row>
    <row r="212" s="2" customFormat="1">
      <c r="A212" s="37"/>
      <c r="B212" s="38"/>
      <c r="C212" s="39"/>
      <c r="D212" s="229" t="s">
        <v>131</v>
      </c>
      <c r="E212" s="39"/>
      <c r="F212" s="230" t="s">
        <v>285</v>
      </c>
      <c r="G212" s="39"/>
      <c r="H212" s="39"/>
      <c r="I212" s="231"/>
      <c r="J212" s="39"/>
      <c r="K212" s="39"/>
      <c r="L212" s="43"/>
      <c r="M212" s="266"/>
      <c r="N212" s="267"/>
      <c r="O212" s="268"/>
      <c r="P212" s="268"/>
      <c r="Q212" s="268"/>
      <c r="R212" s="268"/>
      <c r="S212" s="268"/>
      <c r="T212" s="269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131</v>
      </c>
      <c r="AU212" s="16" t="s">
        <v>89</v>
      </c>
    </row>
    <row r="213" s="2" customFormat="1" ht="6.96" customHeight="1">
      <c r="A213" s="37"/>
      <c r="B213" s="65"/>
      <c r="C213" s="66"/>
      <c r="D213" s="66"/>
      <c r="E213" s="66"/>
      <c r="F213" s="66"/>
      <c r="G213" s="66"/>
      <c r="H213" s="66"/>
      <c r="I213" s="66"/>
      <c r="J213" s="66"/>
      <c r="K213" s="66"/>
      <c r="L213" s="43"/>
      <c r="M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</row>
  </sheetData>
  <sheetProtection sheet="1" autoFilter="0" formatColumns="0" formatRows="0" objects="1" scenarios="1" spinCount="100000" saltValue="HOsIsgvh9e7/5aoopSs4grDtUGBqF3peBqPS/gPZjSPIbtAoHka3anQvXtKH8fLXGSwdmA0CbT0MO0JGAQndlA==" hashValue="47mHqSWRzDbVXrq5Ao9djrJi/2XSLheSIvJ39mRFmHv8VhSWN0MNPJH6k5hEmozaWmJiRTc0VTEByEUx8zNxpg==" algorithmName="SHA-512" password="CC35"/>
  <autoFilter ref="C121:K21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26.25" customHeight="1">
      <c r="B7" s="19"/>
      <c r="E7" s="140" t="str">
        <f>'Rekapitulace stavby'!K6</f>
        <v>Morava, Kunovice – Kostelany, LB řkm 142,560 – 143,100, oprava nátrží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18. 5. 2021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29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29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ROUND(J119, 1)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ROUND((SUM(BE119:BE155)),  1)</f>
        <v>0</v>
      </c>
      <c r="G33" s="37"/>
      <c r="H33" s="37"/>
      <c r="I33" s="154">
        <v>0.20999999999999999</v>
      </c>
      <c r="J33" s="153">
        <f>ROUND(((SUM(BE119:BE155))*I33),  1)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ROUND((SUM(BF119:BF155)),  1)</f>
        <v>0</v>
      </c>
      <c r="G34" s="37"/>
      <c r="H34" s="37"/>
      <c r="I34" s="154">
        <v>0.14999999999999999</v>
      </c>
      <c r="J34" s="153">
        <f>ROUND(((SUM(BF119:BF155))*I34),  1)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ROUND((SUM(BG119:BG155)),  1)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ROUND((SUM(BH119:BH155)),  1)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ROUND((SUM(BI119:BI155)),  1)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Morava, Kunovice – Kostelany, LB řkm 142,560 – 143,100, oprava nátrží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217059-2 -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Kunovice, Kostelany nad Moravou</v>
      </c>
      <c r="G89" s="39"/>
      <c r="H89" s="39"/>
      <c r="I89" s="31" t="s">
        <v>23</v>
      </c>
      <c r="J89" s="78" t="str">
        <f>IF(J12="","",J12)</f>
        <v>18. 5. 2021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Povodí Moravy, s. 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287</v>
      </c>
      <c r="E98" s="181"/>
      <c r="F98" s="181"/>
      <c r="G98" s="181"/>
      <c r="H98" s="181"/>
      <c r="I98" s="181"/>
      <c r="J98" s="182">
        <f>J121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288</v>
      </c>
      <c r="E99" s="181"/>
      <c r="F99" s="181"/>
      <c r="G99" s="181"/>
      <c r="H99" s="181"/>
      <c r="I99" s="181"/>
      <c r="J99" s="182">
        <f>J131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107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Morava, Kunovice – Kostelany, LB řkm 142,560 – 143,100, oprava nátrží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94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217059-2 - Vedlejší a ostatní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21</v>
      </c>
      <c r="D113" s="39"/>
      <c r="E113" s="39"/>
      <c r="F113" s="26" t="str">
        <f>F12</f>
        <v>Kunovice, Kostelany nad Moravou</v>
      </c>
      <c r="G113" s="39"/>
      <c r="H113" s="39"/>
      <c r="I113" s="31" t="s">
        <v>23</v>
      </c>
      <c r="J113" s="78" t="str">
        <f>IF(J12="","",J12)</f>
        <v>18. 5. 2021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25</v>
      </c>
      <c r="D115" s="39"/>
      <c r="E115" s="39"/>
      <c r="F115" s="26" t="str">
        <f>E15</f>
        <v>Povodí Moravy, s. p.</v>
      </c>
      <c r="G115" s="39"/>
      <c r="H115" s="39"/>
      <c r="I115" s="31" t="s">
        <v>32</v>
      </c>
      <c r="J115" s="35" t="str">
        <f>E21</f>
        <v>GEOtest,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37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108</v>
      </c>
      <c r="D118" s="193" t="s">
        <v>65</v>
      </c>
      <c r="E118" s="193" t="s">
        <v>61</v>
      </c>
      <c r="F118" s="193" t="s">
        <v>62</v>
      </c>
      <c r="G118" s="193" t="s">
        <v>109</v>
      </c>
      <c r="H118" s="193" t="s">
        <v>110</v>
      </c>
      <c r="I118" s="193" t="s">
        <v>111</v>
      </c>
      <c r="J118" s="193" t="s">
        <v>98</v>
      </c>
      <c r="K118" s="194" t="s">
        <v>112</v>
      </c>
      <c r="L118" s="195"/>
      <c r="M118" s="99" t="s">
        <v>1</v>
      </c>
      <c r="N118" s="100" t="s">
        <v>44</v>
      </c>
      <c r="O118" s="100" t="s">
        <v>113</v>
      </c>
      <c r="P118" s="100" t="s">
        <v>114</v>
      </c>
      <c r="Q118" s="100" t="s">
        <v>115</v>
      </c>
      <c r="R118" s="100" t="s">
        <v>116</v>
      </c>
      <c r="S118" s="100" t="s">
        <v>117</v>
      </c>
      <c r="T118" s="101" t="s">
        <v>118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119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P120+P121+P131</f>
        <v>0</v>
      </c>
      <c r="Q119" s="103"/>
      <c r="R119" s="198">
        <f>R120+R121+R131</f>
        <v>0</v>
      </c>
      <c r="S119" s="103"/>
      <c r="T119" s="199">
        <f>T120+T121+T131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79</v>
      </c>
      <c r="AU119" s="16" t="s">
        <v>100</v>
      </c>
      <c r="BK119" s="200">
        <f>BK120+BK121+BK131</f>
        <v>0</v>
      </c>
    </row>
    <row r="120" s="12" customFormat="1" ht="25.92" customHeight="1">
      <c r="A120" s="12"/>
      <c r="B120" s="201"/>
      <c r="C120" s="202"/>
      <c r="D120" s="203" t="s">
        <v>79</v>
      </c>
      <c r="E120" s="204" t="s">
        <v>120</v>
      </c>
      <c r="F120" s="204" t="s">
        <v>121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v>0</v>
      </c>
      <c r="Q120" s="209"/>
      <c r="R120" s="210">
        <v>0</v>
      </c>
      <c r="S120" s="209"/>
      <c r="T120" s="211"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</v>
      </c>
      <c r="AT120" s="213" t="s">
        <v>79</v>
      </c>
      <c r="AU120" s="213" t="s">
        <v>80</v>
      </c>
      <c r="AY120" s="212" t="s">
        <v>122</v>
      </c>
      <c r="BK120" s="214">
        <v>0</v>
      </c>
    </row>
    <row r="121" s="12" customFormat="1" ht="25.92" customHeight="1">
      <c r="A121" s="12"/>
      <c r="B121" s="201"/>
      <c r="C121" s="202"/>
      <c r="D121" s="203" t="s">
        <v>79</v>
      </c>
      <c r="E121" s="204" t="s">
        <v>289</v>
      </c>
      <c r="F121" s="204" t="s">
        <v>290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SUM(P122:P130)</f>
        <v>0</v>
      </c>
      <c r="Q121" s="209"/>
      <c r="R121" s="210">
        <f>SUM(R122:R130)</f>
        <v>0</v>
      </c>
      <c r="S121" s="209"/>
      <c r="T121" s="211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129</v>
      </c>
      <c r="AT121" s="213" t="s">
        <v>79</v>
      </c>
      <c r="AU121" s="213" t="s">
        <v>80</v>
      </c>
      <c r="AY121" s="212" t="s">
        <v>122</v>
      </c>
      <c r="BK121" s="214">
        <f>SUM(BK122:BK130)</f>
        <v>0</v>
      </c>
    </row>
    <row r="122" s="2" customFormat="1" ht="14.4" customHeight="1">
      <c r="A122" s="37"/>
      <c r="B122" s="38"/>
      <c r="C122" s="217" t="s">
        <v>8</v>
      </c>
      <c r="D122" s="217" t="s">
        <v>124</v>
      </c>
      <c r="E122" s="218" t="s">
        <v>291</v>
      </c>
      <c r="F122" s="219" t="s">
        <v>292</v>
      </c>
      <c r="G122" s="220" t="s">
        <v>293</v>
      </c>
      <c r="H122" s="221">
        <v>1</v>
      </c>
      <c r="I122" s="222"/>
      <c r="J122" s="221">
        <f>ROUND(I122*H122,0)</f>
        <v>0</v>
      </c>
      <c r="K122" s="219" t="s">
        <v>1</v>
      </c>
      <c r="L122" s="43"/>
      <c r="M122" s="223" t="s">
        <v>1</v>
      </c>
      <c r="N122" s="224" t="s">
        <v>45</v>
      </c>
      <c r="O122" s="90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7" t="s">
        <v>294</v>
      </c>
      <c r="AT122" s="227" t="s">
        <v>124</v>
      </c>
      <c r="AU122" s="227" t="s">
        <v>8</v>
      </c>
      <c r="AY122" s="16" t="s">
        <v>122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6" t="s">
        <v>8</v>
      </c>
      <c r="BK122" s="228">
        <f>ROUND(I122*H122,0)</f>
        <v>0</v>
      </c>
      <c r="BL122" s="16" t="s">
        <v>294</v>
      </c>
      <c r="BM122" s="227" t="s">
        <v>295</v>
      </c>
    </row>
    <row r="123" s="2" customFormat="1">
      <c r="A123" s="37"/>
      <c r="B123" s="38"/>
      <c r="C123" s="39"/>
      <c r="D123" s="229" t="s">
        <v>131</v>
      </c>
      <c r="E123" s="39"/>
      <c r="F123" s="230" t="s">
        <v>292</v>
      </c>
      <c r="G123" s="39"/>
      <c r="H123" s="39"/>
      <c r="I123" s="231"/>
      <c r="J123" s="39"/>
      <c r="K123" s="39"/>
      <c r="L123" s="43"/>
      <c r="M123" s="232"/>
      <c r="N123" s="233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131</v>
      </c>
      <c r="AU123" s="16" t="s">
        <v>8</v>
      </c>
    </row>
    <row r="124" s="2" customFormat="1">
      <c r="A124" s="37"/>
      <c r="B124" s="38"/>
      <c r="C124" s="39"/>
      <c r="D124" s="229" t="s">
        <v>163</v>
      </c>
      <c r="E124" s="39"/>
      <c r="F124" s="245" t="s">
        <v>296</v>
      </c>
      <c r="G124" s="39"/>
      <c r="H124" s="39"/>
      <c r="I124" s="231"/>
      <c r="J124" s="39"/>
      <c r="K124" s="39"/>
      <c r="L124" s="43"/>
      <c r="M124" s="232"/>
      <c r="N124" s="233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163</v>
      </c>
      <c r="AU124" s="16" t="s">
        <v>8</v>
      </c>
    </row>
    <row r="125" s="2" customFormat="1" ht="37.8" customHeight="1">
      <c r="A125" s="37"/>
      <c r="B125" s="38"/>
      <c r="C125" s="217" t="s">
        <v>89</v>
      </c>
      <c r="D125" s="217" t="s">
        <v>124</v>
      </c>
      <c r="E125" s="218" t="s">
        <v>297</v>
      </c>
      <c r="F125" s="219" t="s">
        <v>298</v>
      </c>
      <c r="G125" s="220" t="s">
        <v>293</v>
      </c>
      <c r="H125" s="221">
        <v>1</v>
      </c>
      <c r="I125" s="222"/>
      <c r="J125" s="221">
        <f>ROUND(I125*H125,0)</f>
        <v>0</v>
      </c>
      <c r="K125" s="219" t="s">
        <v>1</v>
      </c>
      <c r="L125" s="43"/>
      <c r="M125" s="223" t="s">
        <v>1</v>
      </c>
      <c r="N125" s="224" t="s">
        <v>45</v>
      </c>
      <c r="O125" s="90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7" t="s">
        <v>294</v>
      </c>
      <c r="AT125" s="227" t="s">
        <v>124</v>
      </c>
      <c r="AU125" s="227" t="s">
        <v>8</v>
      </c>
      <c r="AY125" s="16" t="s">
        <v>122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</v>
      </c>
      <c r="BK125" s="228">
        <f>ROUND(I125*H125,0)</f>
        <v>0</v>
      </c>
      <c r="BL125" s="16" t="s">
        <v>294</v>
      </c>
      <c r="BM125" s="227" t="s">
        <v>299</v>
      </c>
    </row>
    <row r="126" s="2" customFormat="1">
      <c r="A126" s="37"/>
      <c r="B126" s="38"/>
      <c r="C126" s="39"/>
      <c r="D126" s="229" t="s">
        <v>131</v>
      </c>
      <c r="E126" s="39"/>
      <c r="F126" s="230" t="s">
        <v>300</v>
      </c>
      <c r="G126" s="39"/>
      <c r="H126" s="39"/>
      <c r="I126" s="231"/>
      <c r="J126" s="39"/>
      <c r="K126" s="39"/>
      <c r="L126" s="43"/>
      <c r="M126" s="232"/>
      <c r="N126" s="233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</v>
      </c>
    </row>
    <row r="127" s="2" customFormat="1" ht="24.15" customHeight="1">
      <c r="A127" s="37"/>
      <c r="B127" s="38"/>
      <c r="C127" s="217" t="s">
        <v>140</v>
      </c>
      <c r="D127" s="217" t="s">
        <v>124</v>
      </c>
      <c r="E127" s="218" t="s">
        <v>301</v>
      </c>
      <c r="F127" s="219" t="s">
        <v>302</v>
      </c>
      <c r="G127" s="220" t="s">
        <v>293</v>
      </c>
      <c r="H127" s="221">
        <v>1</v>
      </c>
      <c r="I127" s="222"/>
      <c r="J127" s="221">
        <f>ROUND(I127*H127,0)</f>
        <v>0</v>
      </c>
      <c r="K127" s="219" t="s">
        <v>1</v>
      </c>
      <c r="L127" s="43"/>
      <c r="M127" s="223" t="s">
        <v>1</v>
      </c>
      <c r="N127" s="224" t="s">
        <v>45</v>
      </c>
      <c r="O127" s="90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7" t="s">
        <v>294</v>
      </c>
      <c r="AT127" s="227" t="s">
        <v>124</v>
      </c>
      <c r="AU127" s="227" t="s">
        <v>8</v>
      </c>
      <c r="AY127" s="16" t="s">
        <v>122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6" t="s">
        <v>8</v>
      </c>
      <c r="BK127" s="228">
        <f>ROUND(I127*H127,0)</f>
        <v>0</v>
      </c>
      <c r="BL127" s="16" t="s">
        <v>294</v>
      </c>
      <c r="BM127" s="227" t="s">
        <v>303</v>
      </c>
    </row>
    <row r="128" s="2" customFormat="1">
      <c r="A128" s="37"/>
      <c r="B128" s="38"/>
      <c r="C128" s="39"/>
      <c r="D128" s="229" t="s">
        <v>131</v>
      </c>
      <c r="E128" s="39"/>
      <c r="F128" s="230" t="s">
        <v>302</v>
      </c>
      <c r="G128" s="39"/>
      <c r="H128" s="39"/>
      <c r="I128" s="231"/>
      <c r="J128" s="39"/>
      <c r="K128" s="39"/>
      <c r="L128" s="43"/>
      <c r="M128" s="232"/>
      <c r="N128" s="233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131</v>
      </c>
      <c r="AU128" s="16" t="s">
        <v>8</v>
      </c>
    </row>
    <row r="129" s="2" customFormat="1" ht="49.05" customHeight="1">
      <c r="A129" s="37"/>
      <c r="B129" s="38"/>
      <c r="C129" s="217" t="s">
        <v>129</v>
      </c>
      <c r="D129" s="217" t="s">
        <v>124</v>
      </c>
      <c r="E129" s="218" t="s">
        <v>304</v>
      </c>
      <c r="F129" s="219" t="s">
        <v>305</v>
      </c>
      <c r="G129" s="220" t="s">
        <v>293</v>
      </c>
      <c r="H129" s="221">
        <v>1</v>
      </c>
      <c r="I129" s="222"/>
      <c r="J129" s="221">
        <f>ROUND(I129*H129,0)</f>
        <v>0</v>
      </c>
      <c r="K129" s="219" t="s">
        <v>1</v>
      </c>
      <c r="L129" s="43"/>
      <c r="M129" s="223" t="s">
        <v>1</v>
      </c>
      <c r="N129" s="224" t="s">
        <v>45</v>
      </c>
      <c r="O129" s="90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7" t="s">
        <v>294</v>
      </c>
      <c r="AT129" s="227" t="s">
        <v>124</v>
      </c>
      <c r="AU129" s="227" t="s">
        <v>8</v>
      </c>
      <c r="AY129" s="16" t="s">
        <v>122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</v>
      </c>
      <c r="BK129" s="228">
        <f>ROUND(I129*H129,0)</f>
        <v>0</v>
      </c>
      <c r="BL129" s="16" t="s">
        <v>294</v>
      </c>
      <c r="BM129" s="227" t="s">
        <v>306</v>
      </c>
    </row>
    <row r="130" s="2" customFormat="1">
      <c r="A130" s="37"/>
      <c r="B130" s="38"/>
      <c r="C130" s="39"/>
      <c r="D130" s="229" t="s">
        <v>131</v>
      </c>
      <c r="E130" s="39"/>
      <c r="F130" s="230" t="s">
        <v>307</v>
      </c>
      <c r="G130" s="39"/>
      <c r="H130" s="39"/>
      <c r="I130" s="231"/>
      <c r="J130" s="39"/>
      <c r="K130" s="39"/>
      <c r="L130" s="43"/>
      <c r="M130" s="232"/>
      <c r="N130" s="233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</v>
      </c>
    </row>
    <row r="131" s="12" customFormat="1" ht="25.92" customHeight="1">
      <c r="A131" s="12"/>
      <c r="B131" s="201"/>
      <c r="C131" s="202"/>
      <c r="D131" s="203" t="s">
        <v>79</v>
      </c>
      <c r="E131" s="204" t="s">
        <v>308</v>
      </c>
      <c r="F131" s="204" t="s">
        <v>309</v>
      </c>
      <c r="G131" s="202"/>
      <c r="H131" s="202"/>
      <c r="I131" s="205"/>
      <c r="J131" s="206">
        <f>BK131</f>
        <v>0</v>
      </c>
      <c r="K131" s="202"/>
      <c r="L131" s="207"/>
      <c r="M131" s="208"/>
      <c r="N131" s="209"/>
      <c r="O131" s="209"/>
      <c r="P131" s="210">
        <f>SUM(P132:P155)</f>
        <v>0</v>
      </c>
      <c r="Q131" s="209"/>
      <c r="R131" s="210">
        <f>SUM(R132:R155)</f>
        <v>0</v>
      </c>
      <c r="S131" s="209"/>
      <c r="T131" s="211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152</v>
      </c>
      <c r="AT131" s="213" t="s">
        <v>79</v>
      </c>
      <c r="AU131" s="213" t="s">
        <v>80</v>
      </c>
      <c r="AY131" s="212" t="s">
        <v>122</v>
      </c>
      <c r="BK131" s="214">
        <f>SUM(BK132:BK155)</f>
        <v>0</v>
      </c>
    </row>
    <row r="132" s="2" customFormat="1" ht="49.05" customHeight="1">
      <c r="A132" s="37"/>
      <c r="B132" s="38"/>
      <c r="C132" s="217" t="s">
        <v>152</v>
      </c>
      <c r="D132" s="217" t="s">
        <v>124</v>
      </c>
      <c r="E132" s="218" t="s">
        <v>310</v>
      </c>
      <c r="F132" s="219" t="s">
        <v>311</v>
      </c>
      <c r="G132" s="220" t="s">
        <v>293</v>
      </c>
      <c r="H132" s="221">
        <v>1</v>
      </c>
      <c r="I132" s="222"/>
      <c r="J132" s="221">
        <f>ROUND(I132*H132,0)</f>
        <v>0</v>
      </c>
      <c r="K132" s="219" t="s">
        <v>1</v>
      </c>
      <c r="L132" s="43"/>
      <c r="M132" s="223" t="s">
        <v>1</v>
      </c>
      <c r="N132" s="224" t="s">
        <v>45</v>
      </c>
      <c r="O132" s="90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7" t="s">
        <v>129</v>
      </c>
      <c r="AT132" s="227" t="s">
        <v>124</v>
      </c>
      <c r="AU132" s="227" t="s">
        <v>8</v>
      </c>
      <c r="AY132" s="16" t="s">
        <v>122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6" t="s">
        <v>8</v>
      </c>
      <c r="BK132" s="228">
        <f>ROUND(I132*H132,0)</f>
        <v>0</v>
      </c>
      <c r="BL132" s="16" t="s">
        <v>129</v>
      </c>
      <c r="BM132" s="227" t="s">
        <v>312</v>
      </c>
    </row>
    <row r="133" s="2" customFormat="1">
      <c r="A133" s="37"/>
      <c r="B133" s="38"/>
      <c r="C133" s="39"/>
      <c r="D133" s="229" t="s">
        <v>131</v>
      </c>
      <c r="E133" s="39"/>
      <c r="F133" s="230" t="s">
        <v>311</v>
      </c>
      <c r="G133" s="39"/>
      <c r="H133" s="39"/>
      <c r="I133" s="231"/>
      <c r="J133" s="39"/>
      <c r="K133" s="39"/>
      <c r="L133" s="43"/>
      <c r="M133" s="232"/>
      <c r="N133" s="233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131</v>
      </c>
      <c r="AU133" s="16" t="s">
        <v>8</v>
      </c>
    </row>
    <row r="134" s="2" customFormat="1">
      <c r="A134" s="37"/>
      <c r="B134" s="38"/>
      <c r="C134" s="39"/>
      <c r="D134" s="229" t="s">
        <v>163</v>
      </c>
      <c r="E134" s="39"/>
      <c r="F134" s="245" t="s">
        <v>313</v>
      </c>
      <c r="G134" s="39"/>
      <c r="H134" s="39"/>
      <c r="I134" s="231"/>
      <c r="J134" s="39"/>
      <c r="K134" s="39"/>
      <c r="L134" s="43"/>
      <c r="M134" s="232"/>
      <c r="N134" s="233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163</v>
      </c>
      <c r="AU134" s="16" t="s">
        <v>8</v>
      </c>
    </row>
    <row r="135" s="2" customFormat="1" ht="37.8" customHeight="1">
      <c r="A135" s="37"/>
      <c r="B135" s="38"/>
      <c r="C135" s="217" t="s">
        <v>158</v>
      </c>
      <c r="D135" s="217" t="s">
        <v>124</v>
      </c>
      <c r="E135" s="218" t="s">
        <v>314</v>
      </c>
      <c r="F135" s="219" t="s">
        <v>315</v>
      </c>
      <c r="G135" s="220" t="s">
        <v>293</v>
      </c>
      <c r="H135" s="221">
        <v>1</v>
      </c>
      <c r="I135" s="222"/>
      <c r="J135" s="221">
        <f>ROUND(I135*H135,0)</f>
        <v>0</v>
      </c>
      <c r="K135" s="219" t="s">
        <v>1</v>
      </c>
      <c r="L135" s="43"/>
      <c r="M135" s="223" t="s">
        <v>1</v>
      </c>
      <c r="N135" s="224" t="s">
        <v>45</v>
      </c>
      <c r="O135" s="90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7" t="s">
        <v>129</v>
      </c>
      <c r="AT135" s="227" t="s">
        <v>124</v>
      </c>
      <c r="AU135" s="227" t="s">
        <v>8</v>
      </c>
      <c r="AY135" s="16" t="s">
        <v>122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6" t="s">
        <v>8</v>
      </c>
      <c r="BK135" s="228">
        <f>ROUND(I135*H135,0)</f>
        <v>0</v>
      </c>
      <c r="BL135" s="16" t="s">
        <v>129</v>
      </c>
      <c r="BM135" s="227" t="s">
        <v>316</v>
      </c>
    </row>
    <row r="136" s="2" customFormat="1">
      <c r="A136" s="37"/>
      <c r="B136" s="38"/>
      <c r="C136" s="39"/>
      <c r="D136" s="229" t="s">
        <v>131</v>
      </c>
      <c r="E136" s="39"/>
      <c r="F136" s="230" t="s">
        <v>315</v>
      </c>
      <c r="G136" s="39"/>
      <c r="H136" s="39"/>
      <c r="I136" s="231"/>
      <c r="J136" s="39"/>
      <c r="K136" s="39"/>
      <c r="L136" s="43"/>
      <c r="M136" s="232"/>
      <c r="N136" s="233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131</v>
      </c>
      <c r="AU136" s="16" t="s">
        <v>8</v>
      </c>
    </row>
    <row r="137" s="2" customFormat="1" ht="37.8" customHeight="1">
      <c r="A137" s="37"/>
      <c r="B137" s="38"/>
      <c r="C137" s="217" t="s">
        <v>171</v>
      </c>
      <c r="D137" s="217" t="s">
        <v>124</v>
      </c>
      <c r="E137" s="218" t="s">
        <v>317</v>
      </c>
      <c r="F137" s="219" t="s">
        <v>318</v>
      </c>
      <c r="G137" s="220" t="s">
        <v>293</v>
      </c>
      <c r="H137" s="221">
        <v>1</v>
      </c>
      <c r="I137" s="222"/>
      <c r="J137" s="221">
        <f>ROUND(I137*H137,0)</f>
        <v>0</v>
      </c>
      <c r="K137" s="219" t="s">
        <v>1</v>
      </c>
      <c r="L137" s="43"/>
      <c r="M137" s="223" t="s">
        <v>1</v>
      </c>
      <c r="N137" s="224" t="s">
        <v>45</v>
      </c>
      <c r="O137" s="90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7" t="s">
        <v>129</v>
      </c>
      <c r="AT137" s="227" t="s">
        <v>124</v>
      </c>
      <c r="AU137" s="227" t="s">
        <v>8</v>
      </c>
      <c r="AY137" s="16" t="s">
        <v>122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6" t="s">
        <v>8</v>
      </c>
      <c r="BK137" s="228">
        <f>ROUND(I137*H137,0)</f>
        <v>0</v>
      </c>
      <c r="BL137" s="16" t="s">
        <v>129</v>
      </c>
      <c r="BM137" s="227" t="s">
        <v>319</v>
      </c>
    </row>
    <row r="138" s="2" customFormat="1">
      <c r="A138" s="37"/>
      <c r="B138" s="38"/>
      <c r="C138" s="39"/>
      <c r="D138" s="229" t="s">
        <v>131</v>
      </c>
      <c r="E138" s="39"/>
      <c r="F138" s="230" t="s">
        <v>318</v>
      </c>
      <c r="G138" s="39"/>
      <c r="H138" s="39"/>
      <c r="I138" s="231"/>
      <c r="J138" s="39"/>
      <c r="K138" s="39"/>
      <c r="L138" s="43"/>
      <c r="M138" s="232"/>
      <c r="N138" s="233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131</v>
      </c>
      <c r="AU138" s="16" t="s">
        <v>8</v>
      </c>
    </row>
    <row r="139" s="2" customFormat="1" ht="49.05" customHeight="1">
      <c r="A139" s="37"/>
      <c r="B139" s="38"/>
      <c r="C139" s="217" t="s">
        <v>177</v>
      </c>
      <c r="D139" s="217" t="s">
        <v>124</v>
      </c>
      <c r="E139" s="218" t="s">
        <v>320</v>
      </c>
      <c r="F139" s="219" t="s">
        <v>321</v>
      </c>
      <c r="G139" s="220" t="s">
        <v>293</v>
      </c>
      <c r="H139" s="221">
        <v>1</v>
      </c>
      <c r="I139" s="222"/>
      <c r="J139" s="221">
        <f>ROUND(I139*H139,0)</f>
        <v>0</v>
      </c>
      <c r="K139" s="219" t="s">
        <v>1</v>
      </c>
      <c r="L139" s="43"/>
      <c r="M139" s="223" t="s">
        <v>1</v>
      </c>
      <c r="N139" s="224" t="s">
        <v>45</v>
      </c>
      <c r="O139" s="90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7" t="s">
        <v>129</v>
      </c>
      <c r="AT139" s="227" t="s">
        <v>124</v>
      </c>
      <c r="AU139" s="227" t="s">
        <v>8</v>
      </c>
      <c r="AY139" s="16" t="s">
        <v>122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6" t="s">
        <v>8</v>
      </c>
      <c r="BK139" s="228">
        <f>ROUND(I139*H139,0)</f>
        <v>0</v>
      </c>
      <c r="BL139" s="16" t="s">
        <v>129</v>
      </c>
      <c r="BM139" s="227" t="s">
        <v>322</v>
      </c>
    </row>
    <row r="140" s="2" customFormat="1">
      <c r="A140" s="37"/>
      <c r="B140" s="38"/>
      <c r="C140" s="39"/>
      <c r="D140" s="229" t="s">
        <v>131</v>
      </c>
      <c r="E140" s="39"/>
      <c r="F140" s="230" t="s">
        <v>321</v>
      </c>
      <c r="G140" s="39"/>
      <c r="H140" s="39"/>
      <c r="I140" s="231"/>
      <c r="J140" s="39"/>
      <c r="K140" s="39"/>
      <c r="L140" s="43"/>
      <c r="M140" s="232"/>
      <c r="N140" s="233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131</v>
      </c>
      <c r="AU140" s="16" t="s">
        <v>8</v>
      </c>
    </row>
    <row r="141" s="2" customFormat="1">
      <c r="A141" s="37"/>
      <c r="B141" s="38"/>
      <c r="C141" s="39"/>
      <c r="D141" s="229" t="s">
        <v>163</v>
      </c>
      <c r="E141" s="39"/>
      <c r="F141" s="245" t="s">
        <v>323</v>
      </c>
      <c r="G141" s="39"/>
      <c r="H141" s="39"/>
      <c r="I141" s="231"/>
      <c r="J141" s="39"/>
      <c r="K141" s="39"/>
      <c r="L141" s="43"/>
      <c r="M141" s="232"/>
      <c r="N141" s="233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163</v>
      </c>
      <c r="AU141" s="16" t="s">
        <v>8</v>
      </c>
    </row>
    <row r="142" s="2" customFormat="1" ht="24.15" customHeight="1">
      <c r="A142" s="37"/>
      <c r="B142" s="38"/>
      <c r="C142" s="217" t="s">
        <v>182</v>
      </c>
      <c r="D142" s="217" t="s">
        <v>124</v>
      </c>
      <c r="E142" s="218" t="s">
        <v>324</v>
      </c>
      <c r="F142" s="219" t="s">
        <v>325</v>
      </c>
      <c r="G142" s="220" t="s">
        <v>293</v>
      </c>
      <c r="H142" s="221">
        <v>1</v>
      </c>
      <c r="I142" s="222"/>
      <c r="J142" s="221">
        <f>ROUND(I142*H142,0)</f>
        <v>0</v>
      </c>
      <c r="K142" s="219" t="s">
        <v>1</v>
      </c>
      <c r="L142" s="43"/>
      <c r="M142" s="223" t="s">
        <v>1</v>
      </c>
      <c r="N142" s="224" t="s">
        <v>45</v>
      </c>
      <c r="O142" s="90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7" t="s">
        <v>129</v>
      </c>
      <c r="AT142" s="227" t="s">
        <v>124</v>
      </c>
      <c r="AU142" s="227" t="s">
        <v>8</v>
      </c>
      <c r="AY142" s="16" t="s">
        <v>122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6" t="s">
        <v>8</v>
      </c>
      <c r="BK142" s="228">
        <f>ROUND(I142*H142,0)</f>
        <v>0</v>
      </c>
      <c r="BL142" s="16" t="s">
        <v>129</v>
      </c>
      <c r="BM142" s="227" t="s">
        <v>326</v>
      </c>
    </row>
    <row r="143" s="2" customFormat="1">
      <c r="A143" s="37"/>
      <c r="B143" s="38"/>
      <c r="C143" s="39"/>
      <c r="D143" s="229" t="s">
        <v>131</v>
      </c>
      <c r="E143" s="39"/>
      <c r="F143" s="230" t="s">
        <v>325</v>
      </c>
      <c r="G143" s="39"/>
      <c r="H143" s="39"/>
      <c r="I143" s="231"/>
      <c r="J143" s="39"/>
      <c r="K143" s="39"/>
      <c r="L143" s="43"/>
      <c r="M143" s="232"/>
      <c r="N143" s="233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</v>
      </c>
    </row>
    <row r="144" s="2" customFormat="1">
      <c r="A144" s="37"/>
      <c r="B144" s="38"/>
      <c r="C144" s="39"/>
      <c r="D144" s="229" t="s">
        <v>163</v>
      </c>
      <c r="E144" s="39"/>
      <c r="F144" s="245" t="s">
        <v>327</v>
      </c>
      <c r="G144" s="39"/>
      <c r="H144" s="39"/>
      <c r="I144" s="231"/>
      <c r="J144" s="39"/>
      <c r="K144" s="39"/>
      <c r="L144" s="43"/>
      <c r="M144" s="232"/>
      <c r="N144" s="233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163</v>
      </c>
      <c r="AU144" s="16" t="s">
        <v>8</v>
      </c>
    </row>
    <row r="145" s="2" customFormat="1" ht="24.15" customHeight="1">
      <c r="A145" s="37"/>
      <c r="B145" s="38"/>
      <c r="C145" s="217" t="s">
        <v>189</v>
      </c>
      <c r="D145" s="217" t="s">
        <v>124</v>
      </c>
      <c r="E145" s="218" t="s">
        <v>328</v>
      </c>
      <c r="F145" s="219" t="s">
        <v>329</v>
      </c>
      <c r="G145" s="220" t="s">
        <v>272</v>
      </c>
      <c r="H145" s="221">
        <v>1</v>
      </c>
      <c r="I145" s="222"/>
      <c r="J145" s="221">
        <f>ROUND(I145*H145,0)</f>
        <v>0</v>
      </c>
      <c r="K145" s="219" t="s">
        <v>1</v>
      </c>
      <c r="L145" s="43"/>
      <c r="M145" s="223" t="s">
        <v>1</v>
      </c>
      <c r="N145" s="224" t="s">
        <v>45</v>
      </c>
      <c r="O145" s="90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7" t="s">
        <v>129</v>
      </c>
      <c r="AT145" s="227" t="s">
        <v>124</v>
      </c>
      <c r="AU145" s="227" t="s">
        <v>8</v>
      </c>
      <c r="AY145" s="16" t="s">
        <v>122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6" t="s">
        <v>8</v>
      </c>
      <c r="BK145" s="228">
        <f>ROUND(I145*H145,0)</f>
        <v>0</v>
      </c>
      <c r="BL145" s="16" t="s">
        <v>129</v>
      </c>
      <c r="BM145" s="227" t="s">
        <v>330</v>
      </c>
    </row>
    <row r="146" s="2" customFormat="1">
      <c r="A146" s="37"/>
      <c r="B146" s="38"/>
      <c r="C146" s="39"/>
      <c r="D146" s="229" t="s">
        <v>131</v>
      </c>
      <c r="E146" s="39"/>
      <c r="F146" s="230" t="s">
        <v>329</v>
      </c>
      <c r="G146" s="39"/>
      <c r="H146" s="39"/>
      <c r="I146" s="231"/>
      <c r="J146" s="39"/>
      <c r="K146" s="39"/>
      <c r="L146" s="43"/>
      <c r="M146" s="232"/>
      <c r="N146" s="233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131</v>
      </c>
      <c r="AU146" s="16" t="s">
        <v>8</v>
      </c>
    </row>
    <row r="147" s="2" customFormat="1" ht="24.15" customHeight="1">
      <c r="A147" s="37"/>
      <c r="B147" s="38"/>
      <c r="C147" s="217" t="s">
        <v>196</v>
      </c>
      <c r="D147" s="217" t="s">
        <v>124</v>
      </c>
      <c r="E147" s="218" t="s">
        <v>331</v>
      </c>
      <c r="F147" s="219" t="s">
        <v>332</v>
      </c>
      <c r="G147" s="220" t="s">
        <v>293</v>
      </c>
      <c r="H147" s="221">
        <v>8000</v>
      </c>
      <c r="I147" s="222"/>
      <c r="J147" s="221">
        <f>ROUND(I147*H147,0)</f>
        <v>0</v>
      </c>
      <c r="K147" s="219" t="s">
        <v>1</v>
      </c>
      <c r="L147" s="43"/>
      <c r="M147" s="223" t="s">
        <v>1</v>
      </c>
      <c r="N147" s="224" t="s">
        <v>45</v>
      </c>
      <c r="O147" s="90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7" t="s">
        <v>333</v>
      </c>
      <c r="AT147" s="227" t="s">
        <v>124</v>
      </c>
      <c r="AU147" s="227" t="s">
        <v>8</v>
      </c>
      <c r="AY147" s="16" t="s">
        <v>122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6" t="s">
        <v>8</v>
      </c>
      <c r="BK147" s="228">
        <f>ROUND(I147*H147,0)</f>
        <v>0</v>
      </c>
      <c r="BL147" s="16" t="s">
        <v>333</v>
      </c>
      <c r="BM147" s="227" t="s">
        <v>334</v>
      </c>
    </row>
    <row r="148" s="2" customFormat="1">
      <c r="A148" s="37"/>
      <c r="B148" s="38"/>
      <c r="C148" s="39"/>
      <c r="D148" s="229" t="s">
        <v>131</v>
      </c>
      <c r="E148" s="39"/>
      <c r="F148" s="230" t="s">
        <v>332</v>
      </c>
      <c r="G148" s="39"/>
      <c r="H148" s="39"/>
      <c r="I148" s="231"/>
      <c r="J148" s="39"/>
      <c r="K148" s="39"/>
      <c r="L148" s="43"/>
      <c r="M148" s="232"/>
      <c r="N148" s="233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131</v>
      </c>
      <c r="AU148" s="16" t="s">
        <v>8</v>
      </c>
    </row>
    <row r="149" s="13" customFormat="1">
      <c r="A149" s="13"/>
      <c r="B149" s="234"/>
      <c r="C149" s="235"/>
      <c r="D149" s="229" t="s">
        <v>133</v>
      </c>
      <c r="E149" s="236" t="s">
        <v>1</v>
      </c>
      <c r="F149" s="237" t="s">
        <v>335</v>
      </c>
      <c r="G149" s="235"/>
      <c r="H149" s="238">
        <v>8000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133</v>
      </c>
      <c r="AU149" s="244" t="s">
        <v>8</v>
      </c>
      <c r="AV149" s="13" t="s">
        <v>89</v>
      </c>
      <c r="AW149" s="13" t="s">
        <v>36</v>
      </c>
      <c r="AX149" s="13" t="s">
        <v>8</v>
      </c>
      <c r="AY149" s="244" t="s">
        <v>122</v>
      </c>
    </row>
    <row r="150" s="2" customFormat="1" ht="24.15" customHeight="1">
      <c r="A150" s="37"/>
      <c r="B150" s="38"/>
      <c r="C150" s="217" t="s">
        <v>202</v>
      </c>
      <c r="D150" s="217" t="s">
        <v>124</v>
      </c>
      <c r="E150" s="218" t="s">
        <v>336</v>
      </c>
      <c r="F150" s="219" t="s">
        <v>337</v>
      </c>
      <c r="G150" s="220" t="s">
        <v>293</v>
      </c>
      <c r="H150" s="221">
        <v>1</v>
      </c>
      <c r="I150" s="222"/>
      <c r="J150" s="221">
        <f>ROUND(I150*H150,0)</f>
        <v>0</v>
      </c>
      <c r="K150" s="219" t="s">
        <v>1</v>
      </c>
      <c r="L150" s="43"/>
      <c r="M150" s="223" t="s">
        <v>1</v>
      </c>
      <c r="N150" s="224" t="s">
        <v>45</v>
      </c>
      <c r="O150" s="90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7" t="s">
        <v>333</v>
      </c>
      <c r="AT150" s="227" t="s">
        <v>124</v>
      </c>
      <c r="AU150" s="227" t="s">
        <v>8</v>
      </c>
      <c r="AY150" s="16" t="s">
        <v>122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6" t="s">
        <v>8</v>
      </c>
      <c r="BK150" s="228">
        <f>ROUND(I150*H150,0)</f>
        <v>0</v>
      </c>
      <c r="BL150" s="16" t="s">
        <v>333</v>
      </c>
      <c r="BM150" s="227" t="s">
        <v>338</v>
      </c>
    </row>
    <row r="151" s="2" customFormat="1">
      <c r="A151" s="37"/>
      <c r="B151" s="38"/>
      <c r="C151" s="39"/>
      <c r="D151" s="229" t="s">
        <v>131</v>
      </c>
      <c r="E151" s="39"/>
      <c r="F151" s="230" t="s">
        <v>337</v>
      </c>
      <c r="G151" s="39"/>
      <c r="H151" s="39"/>
      <c r="I151" s="231"/>
      <c r="J151" s="39"/>
      <c r="K151" s="39"/>
      <c r="L151" s="43"/>
      <c r="M151" s="232"/>
      <c r="N151" s="233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</v>
      </c>
    </row>
    <row r="152" s="2" customFormat="1">
      <c r="A152" s="37"/>
      <c r="B152" s="38"/>
      <c r="C152" s="39"/>
      <c r="D152" s="229" t="s">
        <v>163</v>
      </c>
      <c r="E152" s="39"/>
      <c r="F152" s="245" t="s">
        <v>339</v>
      </c>
      <c r="G152" s="39"/>
      <c r="H152" s="39"/>
      <c r="I152" s="231"/>
      <c r="J152" s="39"/>
      <c r="K152" s="39"/>
      <c r="L152" s="43"/>
      <c r="M152" s="232"/>
      <c r="N152" s="233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163</v>
      </c>
      <c r="AU152" s="16" t="s">
        <v>8</v>
      </c>
    </row>
    <row r="153" s="2" customFormat="1" ht="37.8" customHeight="1">
      <c r="A153" s="37"/>
      <c r="B153" s="38"/>
      <c r="C153" s="217" t="s">
        <v>207</v>
      </c>
      <c r="D153" s="217" t="s">
        <v>124</v>
      </c>
      <c r="E153" s="218" t="s">
        <v>340</v>
      </c>
      <c r="F153" s="219" t="s">
        <v>341</v>
      </c>
      <c r="G153" s="220" t="s">
        <v>293</v>
      </c>
      <c r="H153" s="221">
        <v>1</v>
      </c>
      <c r="I153" s="222"/>
      <c r="J153" s="221">
        <f>ROUND(I153*H153,0)</f>
        <v>0</v>
      </c>
      <c r="K153" s="219" t="s">
        <v>1</v>
      </c>
      <c r="L153" s="43"/>
      <c r="M153" s="223" t="s">
        <v>1</v>
      </c>
      <c r="N153" s="224" t="s">
        <v>45</v>
      </c>
      <c r="O153" s="90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7" t="s">
        <v>333</v>
      </c>
      <c r="AT153" s="227" t="s">
        <v>124</v>
      </c>
      <c r="AU153" s="227" t="s">
        <v>8</v>
      </c>
      <c r="AY153" s="16" t="s">
        <v>122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6" t="s">
        <v>8</v>
      </c>
      <c r="BK153" s="228">
        <f>ROUND(I153*H153,0)</f>
        <v>0</v>
      </c>
      <c r="BL153" s="16" t="s">
        <v>333</v>
      </c>
      <c r="BM153" s="227" t="s">
        <v>342</v>
      </c>
    </row>
    <row r="154" s="2" customFormat="1">
      <c r="A154" s="37"/>
      <c r="B154" s="38"/>
      <c r="C154" s="39"/>
      <c r="D154" s="229" t="s">
        <v>131</v>
      </c>
      <c r="E154" s="39"/>
      <c r="F154" s="230" t="s">
        <v>341</v>
      </c>
      <c r="G154" s="39"/>
      <c r="H154" s="39"/>
      <c r="I154" s="231"/>
      <c r="J154" s="39"/>
      <c r="K154" s="39"/>
      <c r="L154" s="43"/>
      <c r="M154" s="232"/>
      <c r="N154" s="233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131</v>
      </c>
      <c r="AU154" s="16" t="s">
        <v>8</v>
      </c>
    </row>
    <row r="155" s="2" customFormat="1">
      <c r="A155" s="37"/>
      <c r="B155" s="38"/>
      <c r="C155" s="39"/>
      <c r="D155" s="229" t="s">
        <v>163</v>
      </c>
      <c r="E155" s="39"/>
      <c r="F155" s="245" t="s">
        <v>343</v>
      </c>
      <c r="G155" s="39"/>
      <c r="H155" s="39"/>
      <c r="I155" s="231"/>
      <c r="J155" s="39"/>
      <c r="K155" s="39"/>
      <c r="L155" s="43"/>
      <c r="M155" s="266"/>
      <c r="N155" s="267"/>
      <c r="O155" s="268"/>
      <c r="P155" s="268"/>
      <c r="Q155" s="268"/>
      <c r="R155" s="268"/>
      <c r="S155" s="268"/>
      <c r="T155" s="269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163</v>
      </c>
      <c r="AU155" s="16" t="s">
        <v>8</v>
      </c>
    </row>
    <row r="156" s="2" customFormat="1" ht="6.96" customHeight="1">
      <c r="A156" s="37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3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sheetProtection sheet="1" autoFilter="0" formatColumns="0" formatRows="0" objects="1" scenarios="1" spinCount="100000" saltValue="ql6dLmbD6m4YMx+U3Dly8yfNL8o2bgjJj1JCE/r7GfZ+jLWPz0ywAXrfFXjQdeRhHXKpNSsQwyLXLbpUCY5bOw==" hashValue="JKn67j1gw/nAXfexoVXBJXXzGeKD3hJpvkjadGL358tuyIiwwVhHZFp+Lgdwy5MODqiYPRm3fdQ6qsstB48hEQ==" algorithmName="SHA-512" password="CC35"/>
  <autoFilter ref="C118:K15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Gric</dc:creator>
  <cp:lastModifiedBy>Jaroslav Gric</cp:lastModifiedBy>
  <dcterms:created xsi:type="dcterms:W3CDTF">2021-06-15T07:01:13Z</dcterms:created>
  <dcterms:modified xsi:type="dcterms:W3CDTF">2021-06-15T07:01:17Z</dcterms:modified>
</cp:coreProperties>
</file>